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465" windowWidth="20490" windowHeight="8475" tabRatio="500" firstSheet="1" activeTab="1"/>
  </bookViews>
  <sheets>
    <sheet name="DATI" sheetId="4" state="hidden" r:id="rId1"/>
    <sheet name="1 - Schema rendicontazione" sheetId="5" r:id="rId2"/>
  </sheets>
  <definedNames>
    <definedName name="_xlnm.Print_Area" localSheetId="1">'1 - Schema rendicontazione'!$A$1:$S$69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9" i="5"/>
  <c r="M59"/>
  <c r="L60"/>
  <c r="M60"/>
  <c r="L65"/>
  <c r="N65" s="1"/>
  <c r="P65" s="1"/>
  <c r="R65" s="1"/>
  <c r="M65"/>
  <c r="O65" s="1"/>
  <c r="L66"/>
  <c r="N66" s="1"/>
  <c r="M66"/>
  <c r="O66" s="1"/>
  <c r="L67"/>
  <c r="N67" s="1"/>
  <c r="P67" s="1"/>
  <c r="R67" s="1"/>
  <c r="M67"/>
  <c r="O67" s="1"/>
  <c r="L68"/>
  <c r="N68" s="1"/>
  <c r="M68"/>
  <c r="O68" s="1"/>
  <c r="L69"/>
  <c r="N69" s="1"/>
  <c r="P69" s="1"/>
  <c r="R69" s="1"/>
  <c r="M69"/>
  <c r="O69" s="1"/>
  <c r="L36"/>
  <c r="M36"/>
  <c r="L41"/>
  <c r="N41" s="1"/>
  <c r="P41" s="1"/>
  <c r="R41" s="1"/>
  <c r="M41"/>
  <c r="O41" s="1"/>
  <c r="L42"/>
  <c r="N42" s="1"/>
  <c r="M42"/>
  <c r="O42" s="1"/>
  <c r="L43"/>
  <c r="N43" s="1"/>
  <c r="P43" s="1"/>
  <c r="R43" s="1"/>
  <c r="M43"/>
  <c r="O43" s="1"/>
  <c r="L44"/>
  <c r="N44" s="1"/>
  <c r="M44"/>
  <c r="O44" s="1"/>
  <c r="L45"/>
  <c r="N45" s="1"/>
  <c r="P45" s="1"/>
  <c r="R45" s="1"/>
  <c r="M45"/>
  <c r="O45" s="1"/>
  <c r="L35"/>
  <c r="M35"/>
  <c r="K69"/>
  <c r="K68"/>
  <c r="K67"/>
  <c r="K66"/>
  <c r="K65"/>
  <c r="K64"/>
  <c r="J64"/>
  <c r="L64" s="1"/>
  <c r="K63"/>
  <c r="J63"/>
  <c r="K62"/>
  <c r="J62"/>
  <c r="L62" s="1"/>
  <c r="K61"/>
  <c r="J61"/>
  <c r="M61" s="1"/>
  <c r="O60"/>
  <c r="N60"/>
  <c r="P60" s="1"/>
  <c r="R60" s="1"/>
  <c r="K60"/>
  <c r="N59"/>
  <c r="P59" s="1"/>
  <c r="R59" s="1"/>
  <c r="O59"/>
  <c r="K59"/>
  <c r="K58"/>
  <c r="J58"/>
  <c r="K57"/>
  <c r="J57"/>
  <c r="K56"/>
  <c r="J56"/>
  <c r="L56" s="1"/>
  <c r="J40"/>
  <c r="L40" s="1"/>
  <c r="J39"/>
  <c r="M39" s="1"/>
  <c r="J38"/>
  <c r="L38" s="1"/>
  <c r="J37"/>
  <c r="M37" s="1"/>
  <c r="J34"/>
  <c r="M34" s="1"/>
  <c r="J33"/>
  <c r="L33" s="1"/>
  <c r="J32"/>
  <c r="L32" s="1"/>
  <c r="P66" l="1"/>
  <c r="R66" s="1"/>
  <c r="P44"/>
  <c r="R44" s="1"/>
  <c r="P42"/>
  <c r="R42" s="1"/>
  <c r="P68"/>
  <c r="R68" s="1"/>
  <c r="M32"/>
  <c r="L34"/>
  <c r="L39"/>
  <c r="L37"/>
  <c r="M56"/>
  <c r="O56" s="1"/>
  <c r="L58"/>
  <c r="N58" s="1"/>
  <c r="M33"/>
  <c r="M40"/>
  <c r="M38"/>
  <c r="M63"/>
  <c r="M57"/>
  <c r="O57" s="1"/>
  <c r="L63"/>
  <c r="N63" s="1"/>
  <c r="L61"/>
  <c r="N61" s="1"/>
  <c r="L57"/>
  <c r="N57" s="1"/>
  <c r="P57" s="1"/>
  <c r="R57" s="1"/>
  <c r="N62"/>
  <c r="N64"/>
  <c r="M64"/>
  <c r="M62"/>
  <c r="M58"/>
  <c r="O58" s="1"/>
  <c r="N56"/>
  <c r="P56" s="1"/>
  <c r="O61"/>
  <c r="O62"/>
  <c r="P62" s="1"/>
  <c r="R62" s="1"/>
  <c r="O63"/>
  <c r="O64"/>
  <c r="P64" s="1"/>
  <c r="R64" s="1"/>
  <c r="K45"/>
  <c r="K44"/>
  <c r="K43"/>
  <c r="K42"/>
  <c r="K41"/>
  <c r="K40"/>
  <c r="K39"/>
  <c r="K38"/>
  <c r="K37"/>
  <c r="K36"/>
  <c r="K35"/>
  <c r="K34"/>
  <c r="K33"/>
  <c r="K32"/>
  <c r="P61" l="1"/>
  <c r="R61" s="1"/>
  <c r="P58"/>
  <c r="R58" s="1"/>
  <c r="R56"/>
  <c r="D52" s="1"/>
  <c r="P63"/>
  <c r="R63" s="1"/>
  <c r="N32"/>
  <c r="N40" l="1"/>
  <c r="N39"/>
  <c r="N38"/>
  <c r="N37"/>
  <c r="N36"/>
  <c r="O36"/>
  <c r="N35"/>
  <c r="O35"/>
  <c r="N34"/>
  <c r="N33"/>
  <c r="P36" l="1"/>
  <c r="R36" s="1"/>
  <c r="P35"/>
  <c r="R35" s="1"/>
  <c r="O34"/>
  <c r="P34" s="1"/>
  <c r="R34" s="1"/>
  <c r="O33"/>
  <c r="P33" s="1"/>
  <c r="R33" s="1"/>
  <c r="O37"/>
  <c r="P37" s="1"/>
  <c r="R37" s="1"/>
  <c r="O38"/>
  <c r="P38" s="1"/>
  <c r="R38" s="1"/>
  <c r="O39"/>
  <c r="P39" s="1"/>
  <c r="R39" s="1"/>
  <c r="O40"/>
  <c r="P40" s="1"/>
  <c r="R40" s="1"/>
  <c r="O32"/>
  <c r="P32" s="1"/>
  <c r="R32" l="1"/>
  <c r="D28" s="1"/>
  <c r="J16" s="1"/>
</calcChain>
</file>

<file path=xl/sharedStrings.xml><?xml version="1.0" encoding="utf-8"?>
<sst xmlns="http://schemas.openxmlformats.org/spreadsheetml/2006/main" count="167" uniqueCount="77">
  <si>
    <t>NOME</t>
  </si>
  <si>
    <t>P.IVA</t>
  </si>
  <si>
    <t>A</t>
  </si>
  <si>
    <t>PCI o fattore di conversione</t>
  </si>
  <si>
    <t>B=Ca*A</t>
  </si>
  <si>
    <t>D=Cp*A</t>
  </si>
  <si>
    <t>RAGIONE SOCIALE</t>
  </si>
  <si>
    <t>Codice ATECO</t>
  </si>
  <si>
    <t>PMI</t>
  </si>
  <si>
    <t>Grande Impresa</t>
  </si>
  <si>
    <t>TIPOLOGIA IMPRESA</t>
  </si>
  <si>
    <t>ISCRIZIONE ELENCO CASSA CONGUAGLIO PER IL SETTORE ELETTRICO</t>
  </si>
  <si>
    <t>ANNO RENDICONTATO</t>
  </si>
  <si>
    <t>SI</t>
  </si>
  <si>
    <t>NO</t>
  </si>
  <si>
    <t>LEGALE RAPPRESENTATE</t>
  </si>
  <si>
    <t>COGNOME</t>
  </si>
  <si>
    <t>NUMERO DI TELEFONO</t>
  </si>
  <si>
    <t>EMAIL</t>
  </si>
  <si>
    <t>REFERENTE PER LA COMUNICAZIONE</t>
  </si>
  <si>
    <t>Unità di misura</t>
  </si>
  <si>
    <t>Energia elettrica</t>
  </si>
  <si>
    <t>Gas naturale</t>
  </si>
  <si>
    <t>Calore</t>
  </si>
  <si>
    <t>Freddo</t>
  </si>
  <si>
    <t>Biomassa</t>
  </si>
  <si>
    <t>GPL</t>
  </si>
  <si>
    <t>Gasolio</t>
  </si>
  <si>
    <t>Coke di petrolio</t>
  </si>
  <si>
    <t>Altro</t>
  </si>
  <si>
    <t>Olio combustibili</t>
  </si>
  <si>
    <t>kWh</t>
  </si>
  <si>
    <t>t</t>
  </si>
  <si>
    <t>SITO</t>
  </si>
  <si>
    <t>Smc</t>
  </si>
  <si>
    <t>CAP</t>
  </si>
  <si>
    <t>Via</t>
  </si>
  <si>
    <t>Numero Civico</t>
  </si>
  <si>
    <t>Provincia</t>
  </si>
  <si>
    <t>Città</t>
  </si>
  <si>
    <t>0,187 x 10^-3</t>
  </si>
  <si>
    <t>8.250 x 10 ^-7</t>
  </si>
  <si>
    <t>860/0,9 x 10^-7</t>
  </si>
  <si>
    <t>(1/ EER) x 0,187 x 10^-3</t>
  </si>
  <si>
    <t>PCI (kcal/kg) x 10^-4</t>
  </si>
  <si>
    <t>SEDE LEGALE</t>
  </si>
  <si>
    <t>RIEPILOGO AZIENDA</t>
  </si>
  <si>
    <t>SITO
1</t>
  </si>
  <si>
    <t>Consumi</t>
  </si>
  <si>
    <t>Consumo specifico</t>
  </si>
  <si>
    <t>Comunicazione dei risparmi per sito</t>
  </si>
  <si>
    <t>Anagrafica Azienda</t>
  </si>
  <si>
    <t>REFERENTI</t>
  </si>
  <si>
    <t>DATI AZIENDALI</t>
  </si>
  <si>
    <t>Indirizzo</t>
  </si>
  <si>
    <t>Vettori Energetico</t>
  </si>
  <si>
    <t>Incentivi</t>
  </si>
  <si>
    <t>Europei</t>
  </si>
  <si>
    <t>Nazionali</t>
  </si>
  <si>
    <t>Regionali</t>
  </si>
  <si>
    <t>SOGGETTO OBBLIGATO AI SENSI DELL'ART. 8 D.Lgs 102/2014</t>
  </si>
  <si>
    <t>Fattore di normalizzazione (FN)</t>
  </si>
  <si>
    <t>FNa</t>
  </si>
  <si>
    <t>FNp</t>
  </si>
  <si>
    <t>E=B/FNa</t>
  </si>
  <si>
    <t>F=D/FNp</t>
  </si>
  <si>
    <t>(E -F)*FNp</t>
  </si>
  <si>
    <t>Risparmi (tep)</t>
  </si>
  <si>
    <t>Risparmi netti (tep)</t>
  </si>
  <si>
    <t>SITO 2</t>
  </si>
  <si>
    <t>Consumo ante (Ca)</t>
  </si>
  <si>
    <t>Consumo post (Cp)</t>
  </si>
  <si>
    <t>Risparmio totale netto di sito (tep)</t>
  </si>
  <si>
    <t>Risparmio Totale (tep)</t>
  </si>
  <si>
    <t>Fattore conversione in tep</t>
  </si>
  <si>
    <t>Consumi (tep)</t>
  </si>
  <si>
    <t>Risparmi  valorizzati con TEE (tep)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</si>
</sst>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0.000000"/>
    <numFmt numFmtId="166" formatCode="0.00000000"/>
    <numFmt numFmtId="167" formatCode="0.0"/>
  </numFmts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0">
    <xf numFmtId="0" fontId="0" fillId="0" borderId="0" xfId="0"/>
    <xf numFmtId="0" fontId="0" fillId="2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2" fontId="0" fillId="2" borderId="22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22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center"/>
    </xf>
    <xf numFmtId="165" fontId="0" fillId="4" borderId="11" xfId="1" applyNumberFormat="1" applyFont="1" applyFill="1" applyBorder="1" applyAlignment="1">
      <alignment horizontal="center" vertical="center"/>
    </xf>
    <xf numFmtId="165" fontId="0" fillId="2" borderId="11" xfId="1" applyNumberFormat="1" applyFont="1" applyFill="1" applyBorder="1" applyAlignment="1">
      <alignment horizontal="center" vertical="center"/>
    </xf>
    <xf numFmtId="165" fontId="0" fillId="2" borderId="22" xfId="1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165" fontId="0" fillId="5" borderId="11" xfId="1" applyNumberFormat="1" applyFont="1" applyFill="1" applyBorder="1" applyAlignment="1">
      <alignment horizontal="center" vertical="center"/>
    </xf>
    <xf numFmtId="165" fontId="0" fillId="4" borderId="22" xfId="1" applyNumberFormat="1" applyFont="1" applyFill="1" applyBorder="1" applyAlignment="1">
      <alignment horizontal="center" vertical="center"/>
    </xf>
    <xf numFmtId="165" fontId="0" fillId="5" borderId="22" xfId="1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65" fontId="0" fillId="4" borderId="3" xfId="1" applyNumberFormat="1" applyFont="1" applyFill="1" applyBorder="1" applyAlignment="1">
      <alignment horizontal="center" vertical="center"/>
    </xf>
    <xf numFmtId="164" fontId="0" fillId="4" borderId="3" xfId="1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8" fillId="2" borderId="7" xfId="0" applyNumberFormat="1" applyFont="1" applyFill="1" applyBorder="1" applyAlignment="1">
      <alignment vertical="center"/>
    </xf>
    <xf numFmtId="49" fontId="7" fillId="2" borderId="2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vertical="center"/>
    </xf>
    <xf numFmtId="49" fontId="8" fillId="2" borderId="22" xfId="0" applyNumberFormat="1" applyFont="1" applyFill="1" applyBorder="1" applyAlignment="1">
      <alignment vertical="center"/>
    </xf>
    <xf numFmtId="49" fontId="8" fillId="2" borderId="23" xfId="0" applyNumberFormat="1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67" fontId="0" fillId="4" borderId="38" xfId="1" applyNumberFormat="1" applyFont="1" applyFill="1" applyBorder="1" applyAlignment="1">
      <alignment horizontal="center" vertical="center"/>
    </xf>
    <xf numFmtId="0" fontId="0" fillId="4" borderId="3" xfId="1" applyNumberFormat="1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43" fontId="0" fillId="4" borderId="3" xfId="1" applyNumberFormat="1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>
      <alignment vertical="center"/>
    </xf>
    <xf numFmtId="0" fontId="0" fillId="4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1" fillId="5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5" fontId="0" fillId="5" borderId="3" xfId="1" applyNumberFormat="1" applyFont="1" applyFill="1" applyBorder="1" applyAlignment="1">
      <alignment horizontal="center" vertical="center"/>
    </xf>
    <xf numFmtId="164" fontId="0" fillId="5" borderId="3" xfId="1" applyNumberFormat="1" applyFont="1" applyFill="1" applyBorder="1" applyAlignment="1">
      <alignment horizontal="center" vertical="center"/>
    </xf>
    <xf numFmtId="0" fontId="0" fillId="5" borderId="3" xfId="1" applyNumberFormat="1" applyFont="1" applyFill="1" applyBorder="1" applyAlignment="1">
      <alignment vertical="center"/>
    </xf>
    <xf numFmtId="43" fontId="0" fillId="5" borderId="3" xfId="1" applyNumberFormat="1" applyFont="1" applyFill="1" applyBorder="1" applyAlignment="1">
      <alignment vertical="center"/>
    </xf>
    <xf numFmtId="2" fontId="0" fillId="4" borderId="4" xfId="0" applyNumberFormat="1" applyFill="1" applyBorder="1" applyAlignment="1">
      <alignment horizontal="center" vertical="center"/>
    </xf>
    <xf numFmtId="2" fontId="0" fillId="5" borderId="4" xfId="0" applyNumberForma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 wrapText="1"/>
    </xf>
    <xf numFmtId="167" fontId="0" fillId="5" borderId="38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66" fontId="0" fillId="4" borderId="5" xfId="1" applyNumberFormat="1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166" fontId="0" fillId="2" borderId="40" xfId="1" applyNumberFormat="1" applyFont="1" applyFill="1" applyBorder="1" applyAlignment="1">
      <alignment horizontal="center" vertical="center"/>
    </xf>
    <xf numFmtId="166" fontId="0" fillId="2" borderId="48" xfId="1" applyNumberFormat="1" applyFont="1" applyFill="1" applyBorder="1" applyAlignment="1">
      <alignment horizontal="center" vertical="center"/>
    </xf>
    <xf numFmtId="166" fontId="0" fillId="2" borderId="38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6" fontId="0" fillId="5" borderId="5" xfId="1" applyNumberFormat="1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67" fontId="0" fillId="2" borderId="7" xfId="0" applyNumberForma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"/>
  <sheetViews>
    <sheetView workbookViewId="0">
      <selection activeCell="B3" sqref="B3"/>
    </sheetView>
  </sheetViews>
  <sheetFormatPr defaultColWidth="11" defaultRowHeight="15.75"/>
  <cols>
    <col min="2" max="2" width="14.125" bestFit="1" customWidth="1"/>
  </cols>
  <sheetData>
    <row r="2" spans="2:3">
      <c r="B2" t="s">
        <v>8</v>
      </c>
      <c r="C2" t="s">
        <v>13</v>
      </c>
    </row>
    <row r="3" spans="2:3">
      <c r="B3" t="s">
        <v>9</v>
      </c>
      <c r="C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YJ69"/>
  <sheetViews>
    <sheetView tabSelected="1" topLeftCell="A13" zoomScale="60" zoomScaleNormal="60" workbookViewId="0">
      <selection activeCell="J18" sqref="J18"/>
    </sheetView>
  </sheetViews>
  <sheetFormatPr defaultColWidth="10.875" defaultRowHeight="15.75"/>
  <cols>
    <col min="1" max="1" width="6" style="30" customWidth="1"/>
    <col min="2" max="2" width="10.875" style="30"/>
    <col min="3" max="3" width="2.875" style="30" customWidth="1"/>
    <col min="4" max="4" width="20.875" style="30" customWidth="1"/>
    <col min="5" max="5" width="21.125" style="30" customWidth="1"/>
    <col min="6" max="7" width="35.5" style="30" customWidth="1"/>
    <col min="8" max="8" width="16" style="30" customWidth="1"/>
    <col min="9" max="9" width="21.5" style="30" customWidth="1"/>
    <col min="10" max="10" width="19.625" style="30" customWidth="1"/>
    <col min="11" max="11" width="16.125" style="30" bestFit="1" customWidth="1"/>
    <col min="12" max="12" width="16.125" style="30" customWidth="1"/>
    <col min="13" max="14" width="15.625" style="30" customWidth="1"/>
    <col min="15" max="15" width="19.125" style="30" customWidth="1"/>
    <col min="16" max="17" width="20.875" style="30" customWidth="1"/>
    <col min="18" max="18" width="17.125" style="30" customWidth="1"/>
    <col min="19" max="19" width="27.625" style="30" bestFit="1" customWidth="1"/>
    <col min="20" max="16384" width="10.875" style="30"/>
  </cols>
  <sheetData>
    <row r="2" spans="1:13" ht="29.25" thickBot="1">
      <c r="A2" s="27"/>
      <c r="B2" s="28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5" thickBot="1"/>
    <row r="4" spans="1:13" ht="31.5" customHeight="1" thickBot="1">
      <c r="B4" s="159" t="s">
        <v>53</v>
      </c>
      <c r="C4" s="160"/>
      <c r="D4" s="167" t="s">
        <v>12</v>
      </c>
      <c r="E4" s="168"/>
      <c r="F4" s="31"/>
    </row>
    <row r="5" spans="1:13" ht="15.95" customHeight="1">
      <c r="B5" s="161"/>
      <c r="C5" s="162"/>
      <c r="D5" s="169" t="s">
        <v>6</v>
      </c>
      <c r="E5" s="170"/>
      <c r="F5" s="170"/>
      <c r="G5" s="170"/>
      <c r="H5" s="173" t="s">
        <v>1</v>
      </c>
      <c r="I5" s="174"/>
      <c r="J5" s="177" t="s">
        <v>7</v>
      </c>
    </row>
    <row r="6" spans="1:13" ht="15.95" customHeight="1">
      <c r="B6" s="161"/>
      <c r="C6" s="162"/>
      <c r="D6" s="171"/>
      <c r="E6" s="172"/>
      <c r="F6" s="172"/>
      <c r="G6" s="172"/>
      <c r="H6" s="175"/>
      <c r="I6" s="176"/>
      <c r="J6" s="178"/>
    </row>
    <row r="7" spans="1:13" ht="30" customHeight="1" thickBot="1">
      <c r="B7" s="161"/>
      <c r="C7" s="162"/>
      <c r="D7" s="179"/>
      <c r="E7" s="180"/>
      <c r="F7" s="180"/>
      <c r="G7" s="180"/>
      <c r="H7" s="181"/>
      <c r="I7" s="182"/>
      <c r="J7" s="32"/>
    </row>
    <row r="8" spans="1:13" ht="17.25">
      <c r="B8" s="161"/>
      <c r="C8" s="162"/>
      <c r="D8" s="183" t="s">
        <v>45</v>
      </c>
      <c r="E8" s="184"/>
      <c r="F8" s="184"/>
      <c r="G8" s="184"/>
      <c r="H8" s="185"/>
      <c r="I8" s="19"/>
      <c r="J8" s="19"/>
      <c r="K8" s="33"/>
      <c r="L8" s="33"/>
      <c r="M8" s="33"/>
    </row>
    <row r="9" spans="1:13" ht="17.25">
      <c r="B9" s="161"/>
      <c r="C9" s="162"/>
      <c r="D9" s="49" t="s">
        <v>35</v>
      </c>
      <c r="E9" s="14" t="s">
        <v>38</v>
      </c>
      <c r="F9" s="14" t="s">
        <v>39</v>
      </c>
      <c r="G9" s="14" t="s">
        <v>54</v>
      </c>
      <c r="H9" s="50" t="s">
        <v>37</v>
      </c>
      <c r="I9" s="19"/>
      <c r="J9" s="19"/>
      <c r="K9" s="33"/>
      <c r="L9" s="33"/>
      <c r="M9" s="33"/>
    </row>
    <row r="10" spans="1:13" ht="27" customHeight="1" thickBot="1">
      <c r="B10" s="161"/>
      <c r="C10" s="162"/>
      <c r="D10" s="51"/>
      <c r="E10" s="52"/>
      <c r="F10" s="52"/>
      <c r="G10" s="52"/>
      <c r="H10" s="53"/>
      <c r="I10" s="19"/>
      <c r="J10" s="19"/>
      <c r="K10" s="33"/>
      <c r="L10" s="33"/>
      <c r="M10" s="33"/>
    </row>
    <row r="11" spans="1:13" ht="65.25" customHeight="1">
      <c r="B11" s="161"/>
      <c r="C11" s="162"/>
      <c r="D11" s="186" t="s">
        <v>10</v>
      </c>
      <c r="E11" s="187"/>
      <c r="F11" s="20" t="s">
        <v>11</v>
      </c>
      <c r="G11" s="21" t="s">
        <v>60</v>
      </c>
    </row>
    <row r="12" spans="1:13" ht="28.5" customHeight="1" thickBot="1">
      <c r="B12" s="163"/>
      <c r="C12" s="164"/>
      <c r="D12" s="188"/>
      <c r="E12" s="189"/>
      <c r="F12" s="34"/>
      <c r="G12" s="35"/>
    </row>
    <row r="13" spans="1:13" ht="16.5" thickBot="1"/>
    <row r="14" spans="1:13" ht="45" customHeight="1" thickBot="1">
      <c r="B14" s="159" t="s">
        <v>52</v>
      </c>
      <c r="C14" s="160"/>
      <c r="D14" s="156" t="s">
        <v>15</v>
      </c>
      <c r="E14" s="157"/>
      <c r="F14" s="157"/>
      <c r="G14" s="158"/>
      <c r="J14" s="47" t="s">
        <v>46</v>
      </c>
    </row>
    <row r="15" spans="1:13" ht="40.5" customHeight="1" thickBot="1">
      <c r="B15" s="161"/>
      <c r="C15" s="162"/>
      <c r="D15" s="36" t="s">
        <v>0</v>
      </c>
      <c r="E15" s="37" t="s">
        <v>16</v>
      </c>
      <c r="F15" s="38" t="s">
        <v>17</v>
      </c>
      <c r="G15" s="39" t="s">
        <v>18</v>
      </c>
      <c r="J15" s="48" t="s">
        <v>73</v>
      </c>
    </row>
    <row r="16" spans="1:13" ht="30" customHeight="1" thickBot="1">
      <c r="B16" s="161"/>
      <c r="C16" s="162"/>
      <c r="D16" s="40"/>
      <c r="E16" s="41"/>
      <c r="F16" s="41"/>
      <c r="G16" s="42"/>
      <c r="J16" s="165" t="e">
        <f>D28+D52</f>
        <v>#DIV/0!</v>
      </c>
    </row>
    <row r="17" spans="1:18" ht="39.75" customHeight="1" thickBot="1">
      <c r="B17" s="161"/>
      <c r="C17" s="162"/>
      <c r="D17" s="156" t="s">
        <v>19</v>
      </c>
      <c r="E17" s="157"/>
      <c r="F17" s="157"/>
      <c r="G17" s="158"/>
      <c r="J17" s="166"/>
    </row>
    <row r="18" spans="1:18" ht="32.25" customHeight="1">
      <c r="B18" s="161"/>
      <c r="C18" s="162"/>
      <c r="D18" s="36" t="s">
        <v>0</v>
      </c>
      <c r="E18" s="37" t="s">
        <v>16</v>
      </c>
      <c r="F18" s="37" t="s">
        <v>17</v>
      </c>
      <c r="G18" s="39" t="s">
        <v>18</v>
      </c>
    </row>
    <row r="19" spans="1:18" ht="33" customHeight="1" thickBot="1">
      <c r="B19" s="163"/>
      <c r="C19" s="164"/>
      <c r="D19" s="40"/>
      <c r="E19" s="41"/>
      <c r="F19" s="41"/>
      <c r="G19" s="42"/>
    </row>
    <row r="20" spans="1:18" ht="23.25" customHeight="1"/>
    <row r="21" spans="1:18" ht="53.25" customHeight="1" thickBot="1">
      <c r="A21" s="27"/>
      <c r="B21" s="28" t="s">
        <v>50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8" ht="27" customHeight="1" thickBot="1"/>
    <row r="23" spans="1:18">
      <c r="B23" s="123" t="s">
        <v>47</v>
      </c>
      <c r="D23" s="138" t="s">
        <v>33</v>
      </c>
      <c r="E23" s="138"/>
      <c r="F23" s="138"/>
      <c r="G23" s="138"/>
      <c r="H23" s="138"/>
      <c r="J23" s="145" t="s">
        <v>61</v>
      </c>
      <c r="K23" s="143"/>
      <c r="L23" s="146"/>
      <c r="N23" s="145" t="s">
        <v>56</v>
      </c>
      <c r="O23" s="143"/>
      <c r="P23" s="146"/>
      <c r="Q23" s="98"/>
    </row>
    <row r="24" spans="1:18">
      <c r="B24" s="124"/>
      <c r="D24" s="43" t="s">
        <v>35</v>
      </c>
      <c r="E24" s="43" t="s">
        <v>38</v>
      </c>
      <c r="F24" s="43" t="s">
        <v>39</v>
      </c>
      <c r="G24" s="43" t="s">
        <v>36</v>
      </c>
      <c r="H24" s="43" t="s">
        <v>37</v>
      </c>
      <c r="J24" s="60" t="s">
        <v>62</v>
      </c>
      <c r="K24" s="61" t="s">
        <v>63</v>
      </c>
      <c r="L24" s="5" t="s">
        <v>20</v>
      </c>
      <c r="N24" s="57" t="s">
        <v>57</v>
      </c>
      <c r="O24" s="58" t="s">
        <v>58</v>
      </c>
      <c r="P24" s="59" t="s">
        <v>59</v>
      </c>
      <c r="Q24" s="92"/>
    </row>
    <row r="25" spans="1:18" ht="16.5" thickBot="1">
      <c r="B25" s="124"/>
      <c r="D25" s="66"/>
      <c r="E25" s="66"/>
      <c r="F25" s="67"/>
      <c r="G25" s="67"/>
      <c r="H25" s="67"/>
      <c r="J25" s="9"/>
      <c r="K25" s="6"/>
      <c r="L25" s="10"/>
      <c r="N25" s="54"/>
      <c r="O25" s="55"/>
      <c r="P25" s="56"/>
      <c r="Q25" s="92"/>
    </row>
    <row r="26" spans="1:18" ht="16.5" thickBot="1">
      <c r="B26" s="124"/>
    </row>
    <row r="27" spans="1:18" ht="35.25" customHeight="1">
      <c r="B27" s="124"/>
      <c r="D27" s="64" t="s">
        <v>72</v>
      </c>
    </row>
    <row r="28" spans="1:18" ht="16.5" thickBot="1">
      <c r="B28" s="124"/>
      <c r="D28" s="44" t="e">
        <f>SUM(R32:R45)</f>
        <v>#DIV/0!</v>
      </c>
    </row>
    <row r="29" spans="1:18" ht="16.5" thickBot="1">
      <c r="B29" s="124"/>
    </row>
    <row r="30" spans="1:18" ht="43.5" customHeight="1">
      <c r="B30" s="124"/>
      <c r="D30" s="132" t="s">
        <v>55</v>
      </c>
      <c r="E30" s="133"/>
      <c r="F30" s="143" t="s">
        <v>48</v>
      </c>
      <c r="G30" s="143"/>
      <c r="H30" s="143"/>
      <c r="I30" s="139" t="s">
        <v>74</v>
      </c>
      <c r="J30" s="141" t="s">
        <v>3</v>
      </c>
      <c r="K30" s="142"/>
      <c r="L30" s="144" t="s">
        <v>75</v>
      </c>
      <c r="M30" s="143"/>
      <c r="N30" s="143" t="s">
        <v>49</v>
      </c>
      <c r="O30" s="143"/>
      <c r="P30" s="74" t="s">
        <v>67</v>
      </c>
      <c r="Q30" s="147" t="s">
        <v>76</v>
      </c>
      <c r="R30" s="136" t="s">
        <v>68</v>
      </c>
    </row>
    <row r="31" spans="1:18" ht="30" customHeight="1" thickBot="1">
      <c r="B31" s="124"/>
      <c r="D31" s="134"/>
      <c r="E31" s="135"/>
      <c r="F31" s="65" t="s">
        <v>70</v>
      </c>
      <c r="G31" s="65" t="s">
        <v>71</v>
      </c>
      <c r="H31" s="22" t="s">
        <v>20</v>
      </c>
      <c r="I31" s="140"/>
      <c r="J31" s="22" t="s">
        <v>2</v>
      </c>
      <c r="K31" s="22" t="s">
        <v>20</v>
      </c>
      <c r="L31" s="22" t="s">
        <v>4</v>
      </c>
      <c r="M31" s="22" t="s">
        <v>5</v>
      </c>
      <c r="N31" s="62" t="s">
        <v>64</v>
      </c>
      <c r="O31" s="62" t="s">
        <v>65</v>
      </c>
      <c r="P31" s="94" t="s">
        <v>66</v>
      </c>
      <c r="Q31" s="148"/>
      <c r="R31" s="137"/>
    </row>
    <row r="32" spans="1:18" ht="16.5" thickBot="1">
      <c r="B32" s="124"/>
      <c r="D32" s="130" t="s">
        <v>21</v>
      </c>
      <c r="E32" s="131"/>
      <c r="F32" s="23"/>
      <c r="G32" s="23"/>
      <c r="H32" s="24" t="s">
        <v>31</v>
      </c>
      <c r="I32" s="68" t="s">
        <v>40</v>
      </c>
      <c r="J32" s="11">
        <f>0.187*10^-3</f>
        <v>1.8699999999999999E-4</v>
      </c>
      <c r="K32" s="25" t="str">
        <f t="shared" ref="K32:K45" si="0" xml:space="preserve"> CONCATENATE("tep", " / ",H32)</f>
        <v>tep / kWh</v>
      </c>
      <c r="L32" s="26">
        <f>F32*J32</f>
        <v>0</v>
      </c>
      <c r="M32" s="26">
        <f>G32*J32</f>
        <v>0</v>
      </c>
      <c r="N32" s="45" t="e">
        <f>L32/$J$25</f>
        <v>#DIV/0!</v>
      </c>
      <c r="O32" s="63" t="e">
        <f>M32/$K$25</f>
        <v>#DIV/0!</v>
      </c>
      <c r="P32" s="93" t="e">
        <f>(N32 - O32)*$K$25</f>
        <v>#DIV/0!</v>
      </c>
      <c r="Q32" s="95"/>
      <c r="R32" s="88" t="e">
        <f>P32-Q32</f>
        <v>#DIV/0!</v>
      </c>
    </row>
    <row r="33" spans="2:18 2012:2012" ht="16.5" thickBot="1">
      <c r="B33" s="124"/>
      <c r="D33" s="128" t="s">
        <v>22</v>
      </c>
      <c r="E33" s="129"/>
      <c r="F33" s="7"/>
      <c r="G33" s="7"/>
      <c r="H33" s="2" t="s">
        <v>34</v>
      </c>
      <c r="I33" s="68" t="s">
        <v>41</v>
      </c>
      <c r="J33" s="11">
        <f>8250*10^-7</f>
        <v>8.25E-4</v>
      </c>
      <c r="K33" s="11" t="str">
        <f t="shared" si="0"/>
        <v>tep / Smc</v>
      </c>
      <c r="L33" s="26">
        <f t="shared" ref="L33:L36" si="1">F33*J33</f>
        <v>0</v>
      </c>
      <c r="M33" s="26">
        <f t="shared" ref="M33:M36" si="2">G33*J33</f>
        <v>0</v>
      </c>
      <c r="N33" s="45" t="e">
        <f t="shared" ref="N33:N40" si="3">L33/$J$25</f>
        <v>#DIV/0!</v>
      </c>
      <c r="O33" s="63" t="e">
        <f t="shared" ref="O33:O40" si="4">M33/$K$25</f>
        <v>#DIV/0!</v>
      </c>
      <c r="P33" s="93" t="e">
        <f t="shared" ref="P33:P40" si="5">(N33 - O33)*$K$25</f>
        <v>#DIV/0!</v>
      </c>
      <c r="Q33" s="96"/>
      <c r="R33" s="88" t="e">
        <f t="shared" ref="R33:R45" si="6">P33-Q33</f>
        <v>#DIV/0!</v>
      </c>
    </row>
    <row r="34" spans="2:18 2012:2012" ht="16.5" thickBot="1">
      <c r="B34" s="124"/>
      <c r="D34" s="128" t="s">
        <v>23</v>
      </c>
      <c r="E34" s="129"/>
      <c r="F34" s="7"/>
      <c r="G34" s="7"/>
      <c r="H34" s="2" t="s">
        <v>31</v>
      </c>
      <c r="I34" s="68" t="s">
        <v>42</v>
      </c>
      <c r="J34" s="11">
        <f>860/0.9*10^-7</f>
        <v>9.5555555555555555E-5</v>
      </c>
      <c r="K34" s="11" t="str">
        <f t="shared" si="0"/>
        <v>tep / kWh</v>
      </c>
      <c r="L34" s="26">
        <f t="shared" si="1"/>
        <v>0</v>
      </c>
      <c r="M34" s="26">
        <f t="shared" si="2"/>
        <v>0</v>
      </c>
      <c r="N34" s="45" t="e">
        <f t="shared" si="3"/>
        <v>#DIV/0!</v>
      </c>
      <c r="O34" s="63" t="e">
        <f t="shared" si="4"/>
        <v>#DIV/0!</v>
      </c>
      <c r="P34" s="93" t="e">
        <f t="shared" si="5"/>
        <v>#DIV/0!</v>
      </c>
      <c r="Q34" s="96"/>
      <c r="R34" s="88" t="e">
        <f t="shared" si="6"/>
        <v>#DIV/0!</v>
      </c>
    </row>
    <row r="35" spans="2:18 2012:2012" ht="16.5" thickBot="1">
      <c r="B35" s="124"/>
      <c r="D35" s="128" t="s">
        <v>24</v>
      </c>
      <c r="E35" s="129"/>
      <c r="F35" s="7"/>
      <c r="G35" s="7"/>
      <c r="H35" s="2" t="s">
        <v>31</v>
      </c>
      <c r="I35" s="68" t="s">
        <v>43</v>
      </c>
      <c r="J35" s="12"/>
      <c r="K35" s="11" t="str">
        <f t="shared" si="0"/>
        <v>tep / kWh</v>
      </c>
      <c r="L35" s="26">
        <f t="shared" si="1"/>
        <v>0</v>
      </c>
      <c r="M35" s="26">
        <f t="shared" si="2"/>
        <v>0</v>
      </c>
      <c r="N35" s="45" t="e">
        <f t="shared" si="3"/>
        <v>#DIV/0!</v>
      </c>
      <c r="O35" s="63" t="e">
        <f t="shared" si="4"/>
        <v>#DIV/0!</v>
      </c>
      <c r="P35" s="93" t="e">
        <f t="shared" si="5"/>
        <v>#DIV/0!</v>
      </c>
      <c r="Q35" s="96"/>
      <c r="R35" s="88" t="e">
        <f t="shared" si="6"/>
        <v>#DIV/0!</v>
      </c>
    </row>
    <row r="36" spans="2:18 2012:2012" ht="16.5" thickBot="1">
      <c r="B36" s="124"/>
      <c r="D36" s="128" t="s">
        <v>25</v>
      </c>
      <c r="E36" s="129"/>
      <c r="F36" s="7"/>
      <c r="G36" s="7"/>
      <c r="H36" s="2" t="s">
        <v>32</v>
      </c>
      <c r="I36" s="68" t="s">
        <v>44</v>
      </c>
      <c r="J36" s="12"/>
      <c r="K36" s="11" t="str">
        <f t="shared" si="0"/>
        <v>tep / t</v>
      </c>
      <c r="L36" s="26">
        <f t="shared" si="1"/>
        <v>0</v>
      </c>
      <c r="M36" s="26">
        <f t="shared" si="2"/>
        <v>0</v>
      </c>
      <c r="N36" s="45" t="e">
        <f t="shared" si="3"/>
        <v>#DIV/0!</v>
      </c>
      <c r="O36" s="63" t="e">
        <f t="shared" si="4"/>
        <v>#DIV/0!</v>
      </c>
      <c r="P36" s="93" t="e">
        <f t="shared" si="5"/>
        <v>#DIV/0!</v>
      </c>
      <c r="Q36" s="96"/>
      <c r="R36" s="88" t="e">
        <f t="shared" si="6"/>
        <v>#DIV/0!</v>
      </c>
      <c r="BYJ36" s="1">
        <v>8</v>
      </c>
    </row>
    <row r="37" spans="2:18 2012:2012" ht="16.5" thickBot="1">
      <c r="B37" s="124"/>
      <c r="D37" s="128" t="s">
        <v>30</v>
      </c>
      <c r="E37" s="129"/>
      <c r="F37" s="7"/>
      <c r="G37" s="7"/>
      <c r="H37" s="2" t="s">
        <v>32</v>
      </c>
      <c r="I37" s="68" t="s">
        <v>44</v>
      </c>
      <c r="J37" s="11">
        <f>9800*10^-4</f>
        <v>0.98000000000000009</v>
      </c>
      <c r="K37" s="11" t="str">
        <f t="shared" si="0"/>
        <v>tep / t</v>
      </c>
      <c r="L37" s="26">
        <f t="shared" ref="L37:L45" si="7">F37*J37</f>
        <v>0</v>
      </c>
      <c r="M37" s="26">
        <f t="shared" ref="M37:M45" si="8">G37*J37</f>
        <v>0</v>
      </c>
      <c r="N37" s="45" t="e">
        <f t="shared" si="3"/>
        <v>#DIV/0!</v>
      </c>
      <c r="O37" s="63" t="e">
        <f t="shared" si="4"/>
        <v>#DIV/0!</v>
      </c>
      <c r="P37" s="93" t="e">
        <f t="shared" si="5"/>
        <v>#DIV/0!</v>
      </c>
      <c r="Q37" s="96"/>
      <c r="R37" s="88" t="e">
        <f t="shared" si="6"/>
        <v>#DIV/0!</v>
      </c>
    </row>
    <row r="38" spans="2:18 2012:2012" ht="16.5" thickBot="1">
      <c r="B38" s="124"/>
      <c r="D38" s="128" t="s">
        <v>26</v>
      </c>
      <c r="E38" s="129"/>
      <c r="F38" s="7"/>
      <c r="G38" s="7"/>
      <c r="H38" s="2" t="s">
        <v>32</v>
      </c>
      <c r="I38" s="68" t="s">
        <v>44</v>
      </c>
      <c r="J38" s="11">
        <f>11000*10^-4</f>
        <v>1.1000000000000001</v>
      </c>
      <c r="K38" s="11" t="str">
        <f t="shared" si="0"/>
        <v>tep / t</v>
      </c>
      <c r="L38" s="26">
        <f t="shared" si="7"/>
        <v>0</v>
      </c>
      <c r="M38" s="26">
        <f t="shared" si="8"/>
        <v>0</v>
      </c>
      <c r="N38" s="45" t="e">
        <f t="shared" si="3"/>
        <v>#DIV/0!</v>
      </c>
      <c r="O38" s="63" t="e">
        <f t="shared" si="4"/>
        <v>#DIV/0!</v>
      </c>
      <c r="P38" s="93" t="e">
        <f t="shared" si="5"/>
        <v>#DIV/0!</v>
      </c>
      <c r="Q38" s="96"/>
      <c r="R38" s="88" t="e">
        <f t="shared" si="6"/>
        <v>#DIV/0!</v>
      </c>
    </row>
    <row r="39" spans="2:18 2012:2012" ht="16.5" thickBot="1">
      <c r="B39" s="124"/>
      <c r="D39" s="128" t="s">
        <v>27</v>
      </c>
      <c r="E39" s="129"/>
      <c r="F39" s="7"/>
      <c r="G39" s="7"/>
      <c r="H39" s="2" t="s">
        <v>32</v>
      </c>
      <c r="I39" s="68" t="s">
        <v>44</v>
      </c>
      <c r="J39" s="11">
        <f>10200*10^-4</f>
        <v>1.02</v>
      </c>
      <c r="K39" s="11" t="str">
        <f t="shared" si="0"/>
        <v>tep / t</v>
      </c>
      <c r="L39" s="26">
        <f t="shared" si="7"/>
        <v>0</v>
      </c>
      <c r="M39" s="26">
        <f t="shared" si="8"/>
        <v>0</v>
      </c>
      <c r="N39" s="45" t="e">
        <f t="shared" si="3"/>
        <v>#DIV/0!</v>
      </c>
      <c r="O39" s="63" t="e">
        <f t="shared" si="4"/>
        <v>#DIV/0!</v>
      </c>
      <c r="P39" s="93" t="e">
        <f t="shared" si="5"/>
        <v>#DIV/0!</v>
      </c>
      <c r="Q39" s="96"/>
      <c r="R39" s="88" t="e">
        <f t="shared" si="6"/>
        <v>#DIV/0!</v>
      </c>
    </row>
    <row r="40" spans="2:18 2012:2012" ht="16.5" thickBot="1">
      <c r="B40" s="124"/>
      <c r="D40" s="128" t="s">
        <v>28</v>
      </c>
      <c r="E40" s="129"/>
      <c r="F40" s="7"/>
      <c r="G40" s="7"/>
      <c r="H40" s="2" t="s">
        <v>32</v>
      </c>
      <c r="I40" s="68" t="s">
        <v>44</v>
      </c>
      <c r="J40" s="11">
        <f>8300*10^-4</f>
        <v>0.83000000000000007</v>
      </c>
      <c r="K40" s="11" t="str">
        <f t="shared" si="0"/>
        <v>tep / t</v>
      </c>
      <c r="L40" s="26">
        <f t="shared" si="7"/>
        <v>0</v>
      </c>
      <c r="M40" s="26">
        <f t="shared" si="8"/>
        <v>0</v>
      </c>
      <c r="N40" s="45" t="e">
        <f t="shared" si="3"/>
        <v>#DIV/0!</v>
      </c>
      <c r="O40" s="63" t="e">
        <f t="shared" si="4"/>
        <v>#DIV/0!</v>
      </c>
      <c r="P40" s="93" t="e">
        <f t="shared" si="5"/>
        <v>#DIV/0!</v>
      </c>
      <c r="Q40" s="96"/>
      <c r="R40" s="88" t="e">
        <f t="shared" si="6"/>
        <v>#DIV/0!</v>
      </c>
    </row>
    <row r="41" spans="2:18 2012:2012" ht="16.5" thickBot="1">
      <c r="B41" s="124"/>
      <c r="D41" s="126" t="s">
        <v>29</v>
      </c>
      <c r="E41" s="127"/>
      <c r="F41" s="7"/>
      <c r="G41" s="7"/>
      <c r="H41" s="4"/>
      <c r="I41" s="4"/>
      <c r="J41" s="12"/>
      <c r="K41" s="11" t="str">
        <f t="shared" si="0"/>
        <v xml:space="preserve">tep / </v>
      </c>
      <c r="L41" s="26">
        <f t="shared" si="7"/>
        <v>0</v>
      </c>
      <c r="M41" s="26">
        <f t="shared" si="8"/>
        <v>0</v>
      </c>
      <c r="N41" s="45" t="e">
        <f t="shared" ref="N41:N45" si="9">L41/$J$25</f>
        <v>#DIV/0!</v>
      </c>
      <c r="O41" s="63" t="e">
        <f t="shared" ref="O41:O45" si="10">M41/$K$25</f>
        <v>#DIV/0!</v>
      </c>
      <c r="P41" s="93" t="e">
        <f t="shared" ref="P41:P45" si="11">(N41 - O41)*$K$25</f>
        <v>#DIV/0!</v>
      </c>
      <c r="Q41" s="96"/>
      <c r="R41" s="88" t="e">
        <f t="shared" si="6"/>
        <v>#DIV/0!</v>
      </c>
    </row>
    <row r="42" spans="2:18 2012:2012" ht="16.5" thickBot="1">
      <c r="B42" s="124"/>
      <c r="D42" s="126" t="s">
        <v>29</v>
      </c>
      <c r="E42" s="127"/>
      <c r="F42" s="7"/>
      <c r="G42" s="7"/>
      <c r="H42" s="4"/>
      <c r="I42" s="4"/>
      <c r="J42" s="12"/>
      <c r="K42" s="11" t="str">
        <f t="shared" si="0"/>
        <v xml:space="preserve">tep / </v>
      </c>
      <c r="L42" s="26">
        <f t="shared" si="7"/>
        <v>0</v>
      </c>
      <c r="M42" s="26">
        <f t="shared" si="8"/>
        <v>0</v>
      </c>
      <c r="N42" s="45" t="e">
        <f t="shared" si="9"/>
        <v>#DIV/0!</v>
      </c>
      <c r="O42" s="63" t="e">
        <f t="shared" si="10"/>
        <v>#DIV/0!</v>
      </c>
      <c r="P42" s="93" t="e">
        <f t="shared" si="11"/>
        <v>#DIV/0!</v>
      </c>
      <c r="Q42" s="96"/>
      <c r="R42" s="88" t="e">
        <f t="shared" si="6"/>
        <v>#DIV/0!</v>
      </c>
    </row>
    <row r="43" spans="2:18 2012:2012" ht="16.5" thickBot="1">
      <c r="B43" s="124"/>
      <c r="D43" s="126" t="s">
        <v>29</v>
      </c>
      <c r="E43" s="127"/>
      <c r="F43" s="7"/>
      <c r="G43" s="7"/>
      <c r="H43" s="4"/>
      <c r="I43" s="4"/>
      <c r="J43" s="12"/>
      <c r="K43" s="11" t="str">
        <f t="shared" si="0"/>
        <v xml:space="preserve">tep / </v>
      </c>
      <c r="L43" s="26">
        <f t="shared" si="7"/>
        <v>0</v>
      </c>
      <c r="M43" s="26">
        <f t="shared" si="8"/>
        <v>0</v>
      </c>
      <c r="N43" s="45" t="e">
        <f t="shared" si="9"/>
        <v>#DIV/0!</v>
      </c>
      <c r="O43" s="63" t="e">
        <f t="shared" si="10"/>
        <v>#DIV/0!</v>
      </c>
      <c r="P43" s="93" t="e">
        <f t="shared" si="11"/>
        <v>#DIV/0!</v>
      </c>
      <c r="Q43" s="96"/>
      <c r="R43" s="88" t="e">
        <f t="shared" si="6"/>
        <v>#DIV/0!</v>
      </c>
    </row>
    <row r="44" spans="2:18 2012:2012" ht="16.5" thickBot="1">
      <c r="B44" s="124"/>
      <c r="D44" s="126" t="s">
        <v>29</v>
      </c>
      <c r="E44" s="127"/>
      <c r="F44" s="7"/>
      <c r="G44" s="7"/>
      <c r="H44" s="4"/>
      <c r="I44" s="4"/>
      <c r="J44" s="12"/>
      <c r="K44" s="11" t="str">
        <f t="shared" si="0"/>
        <v xml:space="preserve">tep / </v>
      </c>
      <c r="L44" s="26">
        <f t="shared" si="7"/>
        <v>0</v>
      </c>
      <c r="M44" s="26">
        <f t="shared" si="8"/>
        <v>0</v>
      </c>
      <c r="N44" s="45" t="e">
        <f t="shared" si="9"/>
        <v>#DIV/0!</v>
      </c>
      <c r="O44" s="63" t="e">
        <f t="shared" si="10"/>
        <v>#DIV/0!</v>
      </c>
      <c r="P44" s="93" t="e">
        <f t="shared" si="11"/>
        <v>#DIV/0!</v>
      </c>
      <c r="Q44" s="96"/>
      <c r="R44" s="88" t="e">
        <f t="shared" si="6"/>
        <v>#DIV/0!</v>
      </c>
    </row>
    <row r="45" spans="2:18 2012:2012" ht="16.5" thickBot="1">
      <c r="B45" s="125"/>
      <c r="D45" s="121" t="s">
        <v>29</v>
      </c>
      <c r="E45" s="122"/>
      <c r="F45" s="8"/>
      <c r="G45" s="8"/>
      <c r="H45" s="3"/>
      <c r="I45" s="3"/>
      <c r="J45" s="13"/>
      <c r="K45" s="17" t="str">
        <f t="shared" si="0"/>
        <v xml:space="preserve">tep / </v>
      </c>
      <c r="L45" s="26">
        <f t="shared" si="7"/>
        <v>0</v>
      </c>
      <c r="M45" s="26">
        <f t="shared" si="8"/>
        <v>0</v>
      </c>
      <c r="N45" s="45" t="e">
        <f t="shared" si="9"/>
        <v>#DIV/0!</v>
      </c>
      <c r="O45" s="63" t="e">
        <f t="shared" si="10"/>
        <v>#DIV/0!</v>
      </c>
      <c r="P45" s="93" t="e">
        <f t="shared" si="11"/>
        <v>#DIV/0!</v>
      </c>
      <c r="Q45" s="97"/>
      <c r="R45" s="88" t="e">
        <f t="shared" si="6"/>
        <v>#DIV/0!</v>
      </c>
    </row>
    <row r="46" spans="2:18 2012:2012" ht="16.5" thickBot="1"/>
    <row r="47" spans="2:18 2012:2012">
      <c r="B47" s="149" t="s">
        <v>69</v>
      </c>
      <c r="D47" s="151" t="s">
        <v>33</v>
      </c>
      <c r="E47" s="152"/>
      <c r="F47" s="152"/>
      <c r="G47" s="152"/>
      <c r="H47" s="153"/>
      <c r="J47" s="109" t="s">
        <v>61</v>
      </c>
      <c r="K47" s="110"/>
      <c r="L47" s="111"/>
      <c r="N47" s="109" t="s">
        <v>56</v>
      </c>
      <c r="O47" s="110"/>
      <c r="P47" s="111"/>
      <c r="Q47" s="98"/>
    </row>
    <row r="48" spans="2:18 2012:2012">
      <c r="B48" s="150"/>
      <c r="D48" s="46" t="s">
        <v>35</v>
      </c>
      <c r="E48" s="46" t="s">
        <v>38</v>
      </c>
      <c r="F48" s="46" t="s">
        <v>39</v>
      </c>
      <c r="G48" s="46" t="s">
        <v>36</v>
      </c>
      <c r="H48" s="46" t="s">
        <v>37</v>
      </c>
      <c r="J48" s="75" t="s">
        <v>62</v>
      </c>
      <c r="K48" s="76" t="s">
        <v>63</v>
      </c>
      <c r="L48" s="15" t="s">
        <v>20</v>
      </c>
      <c r="N48" s="77" t="s">
        <v>57</v>
      </c>
      <c r="O48" s="78" t="s">
        <v>58</v>
      </c>
      <c r="P48" s="79" t="s">
        <v>59</v>
      </c>
      <c r="Q48" s="92"/>
    </row>
    <row r="49" spans="2:18 2012:2012" ht="16.5" thickBot="1">
      <c r="B49" s="150"/>
      <c r="D49" s="66"/>
      <c r="E49" s="66"/>
      <c r="F49" s="67"/>
      <c r="G49" s="67"/>
      <c r="H49" s="67"/>
      <c r="J49" s="9"/>
      <c r="K49" s="6"/>
      <c r="L49" s="10"/>
      <c r="N49" s="54"/>
      <c r="O49" s="55"/>
      <c r="P49" s="56"/>
      <c r="Q49" s="92"/>
    </row>
    <row r="50" spans="2:18 2012:2012" ht="16.5" thickBot="1">
      <c r="B50" s="150"/>
    </row>
    <row r="51" spans="2:18 2012:2012" ht="35.25" customHeight="1">
      <c r="B51" s="150"/>
      <c r="D51" s="90" t="s">
        <v>72</v>
      </c>
    </row>
    <row r="52" spans="2:18 2012:2012" ht="16.5" thickBot="1">
      <c r="B52" s="150"/>
      <c r="D52" s="91" t="e">
        <f>SUM(R56:R69)</f>
        <v>#DIV/0!</v>
      </c>
    </row>
    <row r="53" spans="2:18 2012:2012" ht="16.5" thickBot="1">
      <c r="B53" s="150"/>
    </row>
    <row r="54" spans="2:18 2012:2012" ht="43.5" customHeight="1">
      <c r="B54" s="150"/>
      <c r="D54" s="112" t="s">
        <v>55</v>
      </c>
      <c r="E54" s="113"/>
      <c r="F54" s="110" t="s">
        <v>48</v>
      </c>
      <c r="G54" s="110"/>
      <c r="H54" s="110"/>
      <c r="I54" s="116" t="s">
        <v>74</v>
      </c>
      <c r="J54" s="118" t="s">
        <v>3</v>
      </c>
      <c r="K54" s="119"/>
      <c r="L54" s="120" t="s">
        <v>75</v>
      </c>
      <c r="M54" s="110"/>
      <c r="N54" s="110" t="s">
        <v>49</v>
      </c>
      <c r="O54" s="110"/>
      <c r="P54" s="73" t="s">
        <v>67</v>
      </c>
      <c r="Q54" s="107" t="s">
        <v>76</v>
      </c>
      <c r="R54" s="101" t="s">
        <v>68</v>
      </c>
    </row>
    <row r="55" spans="2:18 2012:2012" ht="30" customHeight="1" thickBot="1">
      <c r="B55" s="150"/>
      <c r="D55" s="114"/>
      <c r="E55" s="115"/>
      <c r="F55" s="80" t="s">
        <v>70</v>
      </c>
      <c r="G55" s="80" t="s">
        <v>71</v>
      </c>
      <c r="H55" s="81" t="s">
        <v>20</v>
      </c>
      <c r="I55" s="117"/>
      <c r="J55" s="81" t="s">
        <v>2</v>
      </c>
      <c r="K55" s="81" t="s">
        <v>20</v>
      </c>
      <c r="L55" s="81" t="s">
        <v>4</v>
      </c>
      <c r="M55" s="81" t="s">
        <v>5</v>
      </c>
      <c r="N55" s="82" t="s">
        <v>64</v>
      </c>
      <c r="O55" s="82" t="s">
        <v>65</v>
      </c>
      <c r="P55" s="100" t="s">
        <v>66</v>
      </c>
      <c r="Q55" s="108"/>
      <c r="R55" s="102"/>
    </row>
    <row r="56" spans="2:18 2012:2012" ht="16.5" thickBot="1">
      <c r="B56" s="150"/>
      <c r="D56" s="103" t="s">
        <v>21</v>
      </c>
      <c r="E56" s="104"/>
      <c r="F56" s="23"/>
      <c r="G56" s="23"/>
      <c r="H56" s="83" t="s">
        <v>31</v>
      </c>
      <c r="I56" s="71" t="s">
        <v>40</v>
      </c>
      <c r="J56" s="16">
        <f>0.187*10^-3</f>
        <v>1.8699999999999999E-4</v>
      </c>
      <c r="K56" s="84" t="str">
        <f t="shared" ref="K56:K69" si="12" xml:space="preserve"> CONCATENATE("tep", " / ",H56)</f>
        <v>tep / kWh</v>
      </c>
      <c r="L56" s="85">
        <f>F56*J56</f>
        <v>0</v>
      </c>
      <c r="M56" s="85">
        <f>G56*J56</f>
        <v>0</v>
      </c>
      <c r="N56" s="86" t="e">
        <f>L56/$J$25</f>
        <v>#DIV/0!</v>
      </c>
      <c r="O56" s="87" t="e">
        <f>M56/$K$25</f>
        <v>#DIV/0!</v>
      </c>
      <c r="P56" s="99" t="e">
        <f>(N56 - O56)*$K$25</f>
        <v>#DIV/0!</v>
      </c>
      <c r="Q56" s="95"/>
      <c r="R56" s="89" t="e">
        <f>P56-Q56</f>
        <v>#DIV/0!</v>
      </c>
    </row>
    <row r="57" spans="2:18 2012:2012" ht="16.5" thickBot="1">
      <c r="B57" s="150"/>
      <c r="D57" s="105" t="s">
        <v>22</v>
      </c>
      <c r="E57" s="106"/>
      <c r="F57" s="7"/>
      <c r="G57" s="7"/>
      <c r="H57" s="71" t="s">
        <v>34</v>
      </c>
      <c r="I57" s="71" t="s">
        <v>41</v>
      </c>
      <c r="J57" s="16">
        <f>8250*10^-7</f>
        <v>8.25E-4</v>
      </c>
      <c r="K57" s="16" t="str">
        <f t="shared" si="12"/>
        <v>tep / Smc</v>
      </c>
      <c r="L57" s="85">
        <f t="shared" ref="L57:L69" si="13">F57*J57</f>
        <v>0</v>
      </c>
      <c r="M57" s="85">
        <f t="shared" ref="M57:M69" si="14">G57*J57</f>
        <v>0</v>
      </c>
      <c r="N57" s="86" t="e">
        <f t="shared" ref="N57:N64" si="15">L57/$J$25</f>
        <v>#DIV/0!</v>
      </c>
      <c r="O57" s="87" t="e">
        <f t="shared" ref="O57:O64" si="16">M57/$K$25</f>
        <v>#DIV/0!</v>
      </c>
      <c r="P57" s="99" t="e">
        <f t="shared" ref="P57:P64" si="17">(N57 - O57)*$K$25</f>
        <v>#DIV/0!</v>
      </c>
      <c r="Q57" s="95"/>
      <c r="R57" s="89" t="e">
        <f t="shared" ref="R57:R69" si="18">P57-Q57</f>
        <v>#DIV/0!</v>
      </c>
    </row>
    <row r="58" spans="2:18 2012:2012" ht="16.5" thickBot="1">
      <c r="B58" s="150"/>
      <c r="D58" s="105" t="s">
        <v>23</v>
      </c>
      <c r="E58" s="106"/>
      <c r="F58" s="7"/>
      <c r="G58" s="7"/>
      <c r="H58" s="71" t="s">
        <v>31</v>
      </c>
      <c r="I58" s="71" t="s">
        <v>42</v>
      </c>
      <c r="J58" s="16">
        <f>860/0.9*10^-7</f>
        <v>9.5555555555555555E-5</v>
      </c>
      <c r="K58" s="16" t="str">
        <f t="shared" si="12"/>
        <v>tep / kWh</v>
      </c>
      <c r="L58" s="85">
        <f t="shared" si="13"/>
        <v>0</v>
      </c>
      <c r="M58" s="85">
        <f t="shared" si="14"/>
        <v>0</v>
      </c>
      <c r="N58" s="86" t="e">
        <f t="shared" si="15"/>
        <v>#DIV/0!</v>
      </c>
      <c r="O58" s="87" t="e">
        <f t="shared" si="16"/>
        <v>#DIV/0!</v>
      </c>
      <c r="P58" s="99" t="e">
        <f t="shared" si="17"/>
        <v>#DIV/0!</v>
      </c>
      <c r="Q58" s="95"/>
      <c r="R58" s="89" t="e">
        <f t="shared" si="18"/>
        <v>#DIV/0!</v>
      </c>
    </row>
    <row r="59" spans="2:18 2012:2012" ht="16.5" thickBot="1">
      <c r="B59" s="150"/>
      <c r="D59" s="105" t="s">
        <v>24</v>
      </c>
      <c r="E59" s="106"/>
      <c r="F59" s="7"/>
      <c r="G59" s="7"/>
      <c r="H59" s="71" t="s">
        <v>31</v>
      </c>
      <c r="I59" s="71" t="s">
        <v>43</v>
      </c>
      <c r="J59" s="12"/>
      <c r="K59" s="16" t="str">
        <f t="shared" si="12"/>
        <v>tep / kWh</v>
      </c>
      <c r="L59" s="85">
        <f t="shared" si="13"/>
        <v>0</v>
      </c>
      <c r="M59" s="85">
        <f t="shared" si="14"/>
        <v>0</v>
      </c>
      <c r="N59" s="86" t="e">
        <f t="shared" si="15"/>
        <v>#DIV/0!</v>
      </c>
      <c r="O59" s="87" t="e">
        <f t="shared" si="16"/>
        <v>#DIV/0!</v>
      </c>
      <c r="P59" s="99" t="e">
        <f t="shared" si="17"/>
        <v>#DIV/0!</v>
      </c>
      <c r="Q59" s="95"/>
      <c r="R59" s="89" t="e">
        <f t="shared" si="18"/>
        <v>#DIV/0!</v>
      </c>
    </row>
    <row r="60" spans="2:18 2012:2012" ht="16.5" thickBot="1">
      <c r="B60" s="150"/>
      <c r="D60" s="105" t="s">
        <v>25</v>
      </c>
      <c r="E60" s="106"/>
      <c r="F60" s="7"/>
      <c r="G60" s="7"/>
      <c r="H60" s="71" t="s">
        <v>32</v>
      </c>
      <c r="I60" s="71" t="s">
        <v>44</v>
      </c>
      <c r="J60" s="12"/>
      <c r="K60" s="16" t="str">
        <f t="shared" si="12"/>
        <v>tep / t</v>
      </c>
      <c r="L60" s="85">
        <f t="shared" si="13"/>
        <v>0</v>
      </c>
      <c r="M60" s="85">
        <f t="shared" si="14"/>
        <v>0</v>
      </c>
      <c r="N60" s="86" t="e">
        <f t="shared" si="15"/>
        <v>#DIV/0!</v>
      </c>
      <c r="O60" s="87" t="e">
        <f t="shared" si="16"/>
        <v>#DIV/0!</v>
      </c>
      <c r="P60" s="99" t="e">
        <f t="shared" si="17"/>
        <v>#DIV/0!</v>
      </c>
      <c r="Q60" s="95"/>
      <c r="R60" s="89" t="e">
        <f t="shared" si="18"/>
        <v>#DIV/0!</v>
      </c>
      <c r="BYJ60" s="72">
        <v>8</v>
      </c>
    </row>
    <row r="61" spans="2:18 2012:2012" ht="16.5" thickBot="1">
      <c r="B61" s="150"/>
      <c r="D61" s="105" t="s">
        <v>30</v>
      </c>
      <c r="E61" s="106"/>
      <c r="F61" s="7"/>
      <c r="G61" s="7"/>
      <c r="H61" s="71" t="s">
        <v>32</v>
      </c>
      <c r="I61" s="71" t="s">
        <v>44</v>
      </c>
      <c r="J61" s="16">
        <f>9800*10^-4</f>
        <v>0.98000000000000009</v>
      </c>
      <c r="K61" s="16" t="str">
        <f t="shared" si="12"/>
        <v>tep / t</v>
      </c>
      <c r="L61" s="85">
        <f t="shared" si="13"/>
        <v>0</v>
      </c>
      <c r="M61" s="85">
        <f t="shared" si="14"/>
        <v>0</v>
      </c>
      <c r="N61" s="86" t="e">
        <f t="shared" si="15"/>
        <v>#DIV/0!</v>
      </c>
      <c r="O61" s="87" t="e">
        <f t="shared" si="16"/>
        <v>#DIV/0!</v>
      </c>
      <c r="P61" s="99" t="e">
        <f t="shared" si="17"/>
        <v>#DIV/0!</v>
      </c>
      <c r="Q61" s="95"/>
      <c r="R61" s="89" t="e">
        <f t="shared" si="18"/>
        <v>#DIV/0!</v>
      </c>
    </row>
    <row r="62" spans="2:18 2012:2012" ht="16.5" thickBot="1">
      <c r="B62" s="150"/>
      <c r="D62" s="105" t="s">
        <v>26</v>
      </c>
      <c r="E62" s="106"/>
      <c r="F62" s="7"/>
      <c r="G62" s="7"/>
      <c r="H62" s="71" t="s">
        <v>32</v>
      </c>
      <c r="I62" s="71" t="s">
        <v>44</v>
      </c>
      <c r="J62" s="16">
        <f>11000*10^-4</f>
        <v>1.1000000000000001</v>
      </c>
      <c r="K62" s="16" t="str">
        <f t="shared" si="12"/>
        <v>tep / t</v>
      </c>
      <c r="L62" s="85">
        <f t="shared" si="13"/>
        <v>0</v>
      </c>
      <c r="M62" s="85">
        <f t="shared" si="14"/>
        <v>0</v>
      </c>
      <c r="N62" s="86" t="e">
        <f t="shared" si="15"/>
        <v>#DIV/0!</v>
      </c>
      <c r="O62" s="87" t="e">
        <f t="shared" si="16"/>
        <v>#DIV/0!</v>
      </c>
      <c r="P62" s="99" t="e">
        <f t="shared" si="17"/>
        <v>#DIV/0!</v>
      </c>
      <c r="Q62" s="95"/>
      <c r="R62" s="89" t="e">
        <f t="shared" si="18"/>
        <v>#DIV/0!</v>
      </c>
    </row>
    <row r="63" spans="2:18 2012:2012" ht="16.5" thickBot="1">
      <c r="B63" s="150"/>
      <c r="D63" s="105" t="s">
        <v>27</v>
      </c>
      <c r="E63" s="106"/>
      <c r="F63" s="7"/>
      <c r="G63" s="7"/>
      <c r="H63" s="71" t="s">
        <v>32</v>
      </c>
      <c r="I63" s="71" t="s">
        <v>44</v>
      </c>
      <c r="J63" s="16">
        <f>10200*10^-4</f>
        <v>1.02</v>
      </c>
      <c r="K63" s="16" t="str">
        <f t="shared" si="12"/>
        <v>tep / t</v>
      </c>
      <c r="L63" s="85">
        <f t="shared" si="13"/>
        <v>0</v>
      </c>
      <c r="M63" s="85">
        <f t="shared" si="14"/>
        <v>0</v>
      </c>
      <c r="N63" s="86" t="e">
        <f t="shared" si="15"/>
        <v>#DIV/0!</v>
      </c>
      <c r="O63" s="87" t="e">
        <f t="shared" si="16"/>
        <v>#DIV/0!</v>
      </c>
      <c r="P63" s="99" t="e">
        <f t="shared" si="17"/>
        <v>#DIV/0!</v>
      </c>
      <c r="Q63" s="95"/>
      <c r="R63" s="89" t="e">
        <f t="shared" si="18"/>
        <v>#DIV/0!</v>
      </c>
    </row>
    <row r="64" spans="2:18 2012:2012" ht="16.5" thickBot="1">
      <c r="B64" s="150"/>
      <c r="D64" s="105" t="s">
        <v>28</v>
      </c>
      <c r="E64" s="106"/>
      <c r="F64" s="7"/>
      <c r="G64" s="7"/>
      <c r="H64" s="71" t="s">
        <v>32</v>
      </c>
      <c r="I64" s="71" t="s">
        <v>44</v>
      </c>
      <c r="J64" s="16">
        <f>8300*10^-4</f>
        <v>0.83000000000000007</v>
      </c>
      <c r="K64" s="16" t="str">
        <f t="shared" si="12"/>
        <v>tep / t</v>
      </c>
      <c r="L64" s="85">
        <f t="shared" si="13"/>
        <v>0</v>
      </c>
      <c r="M64" s="85">
        <f t="shared" si="14"/>
        <v>0</v>
      </c>
      <c r="N64" s="86" t="e">
        <f t="shared" si="15"/>
        <v>#DIV/0!</v>
      </c>
      <c r="O64" s="87" t="e">
        <f t="shared" si="16"/>
        <v>#DIV/0!</v>
      </c>
      <c r="P64" s="99" t="e">
        <f t="shared" si="17"/>
        <v>#DIV/0!</v>
      </c>
      <c r="Q64" s="95"/>
      <c r="R64" s="89" t="e">
        <f t="shared" si="18"/>
        <v>#DIV/0!</v>
      </c>
    </row>
    <row r="65" spans="2:18" ht="16.5" thickBot="1">
      <c r="B65" s="150"/>
      <c r="D65" s="105" t="s">
        <v>29</v>
      </c>
      <c r="E65" s="106"/>
      <c r="F65" s="7"/>
      <c r="G65" s="7"/>
      <c r="H65" s="69"/>
      <c r="I65" s="69"/>
      <c r="J65" s="12"/>
      <c r="K65" s="16" t="str">
        <f t="shared" si="12"/>
        <v xml:space="preserve">tep / </v>
      </c>
      <c r="L65" s="85">
        <f t="shared" si="13"/>
        <v>0</v>
      </c>
      <c r="M65" s="85">
        <f t="shared" si="14"/>
        <v>0</v>
      </c>
      <c r="N65" s="86" t="e">
        <f t="shared" ref="N65:N69" si="19">L65/$J$25</f>
        <v>#DIV/0!</v>
      </c>
      <c r="O65" s="87" t="e">
        <f t="shared" ref="O65:O69" si="20">M65/$K$25</f>
        <v>#DIV/0!</v>
      </c>
      <c r="P65" s="99" t="e">
        <f t="shared" ref="P65:P69" si="21">(N65 - O65)*$K$25</f>
        <v>#DIV/0!</v>
      </c>
      <c r="Q65" s="95"/>
      <c r="R65" s="89" t="e">
        <f t="shared" si="18"/>
        <v>#DIV/0!</v>
      </c>
    </row>
    <row r="66" spans="2:18" ht="16.5" thickBot="1">
      <c r="B66" s="150"/>
      <c r="D66" s="105" t="s">
        <v>29</v>
      </c>
      <c r="E66" s="106"/>
      <c r="F66" s="7"/>
      <c r="G66" s="7"/>
      <c r="H66" s="69"/>
      <c r="I66" s="69"/>
      <c r="J66" s="12"/>
      <c r="K66" s="16" t="str">
        <f t="shared" si="12"/>
        <v xml:space="preserve">tep / </v>
      </c>
      <c r="L66" s="85">
        <f t="shared" si="13"/>
        <v>0</v>
      </c>
      <c r="M66" s="85">
        <f t="shared" si="14"/>
        <v>0</v>
      </c>
      <c r="N66" s="86" t="e">
        <f t="shared" si="19"/>
        <v>#DIV/0!</v>
      </c>
      <c r="O66" s="87" t="e">
        <f t="shared" si="20"/>
        <v>#DIV/0!</v>
      </c>
      <c r="P66" s="99" t="e">
        <f t="shared" si="21"/>
        <v>#DIV/0!</v>
      </c>
      <c r="Q66" s="95"/>
      <c r="R66" s="89" t="e">
        <f t="shared" si="18"/>
        <v>#DIV/0!</v>
      </c>
    </row>
    <row r="67" spans="2:18" ht="16.5" thickBot="1">
      <c r="B67" s="150"/>
      <c r="D67" s="105" t="s">
        <v>29</v>
      </c>
      <c r="E67" s="106"/>
      <c r="F67" s="7"/>
      <c r="G67" s="7"/>
      <c r="H67" s="69"/>
      <c r="I67" s="69"/>
      <c r="J67" s="12"/>
      <c r="K67" s="16" t="str">
        <f t="shared" si="12"/>
        <v xml:space="preserve">tep / </v>
      </c>
      <c r="L67" s="85">
        <f t="shared" si="13"/>
        <v>0</v>
      </c>
      <c r="M67" s="85">
        <f t="shared" si="14"/>
        <v>0</v>
      </c>
      <c r="N67" s="86" t="e">
        <f t="shared" si="19"/>
        <v>#DIV/0!</v>
      </c>
      <c r="O67" s="87" t="e">
        <f t="shared" si="20"/>
        <v>#DIV/0!</v>
      </c>
      <c r="P67" s="99" t="e">
        <f t="shared" si="21"/>
        <v>#DIV/0!</v>
      </c>
      <c r="Q67" s="95"/>
      <c r="R67" s="89" t="e">
        <f t="shared" si="18"/>
        <v>#DIV/0!</v>
      </c>
    </row>
    <row r="68" spans="2:18" ht="16.5" thickBot="1">
      <c r="B68" s="150"/>
      <c r="D68" s="105" t="s">
        <v>29</v>
      </c>
      <c r="E68" s="106"/>
      <c r="F68" s="7"/>
      <c r="G68" s="7"/>
      <c r="H68" s="69"/>
      <c r="I68" s="69"/>
      <c r="J68" s="12"/>
      <c r="K68" s="16" t="str">
        <f t="shared" si="12"/>
        <v xml:space="preserve">tep / </v>
      </c>
      <c r="L68" s="85">
        <f t="shared" si="13"/>
        <v>0</v>
      </c>
      <c r="M68" s="85">
        <f t="shared" si="14"/>
        <v>0</v>
      </c>
      <c r="N68" s="86" t="e">
        <f t="shared" si="19"/>
        <v>#DIV/0!</v>
      </c>
      <c r="O68" s="87" t="e">
        <f t="shared" si="20"/>
        <v>#DIV/0!</v>
      </c>
      <c r="P68" s="99" t="e">
        <f t="shared" si="21"/>
        <v>#DIV/0!</v>
      </c>
      <c r="Q68" s="95"/>
      <c r="R68" s="89" t="e">
        <f t="shared" si="18"/>
        <v>#DIV/0!</v>
      </c>
    </row>
    <row r="69" spans="2:18" ht="16.5" thickBot="1">
      <c r="B69" s="150"/>
      <c r="D69" s="154" t="s">
        <v>29</v>
      </c>
      <c r="E69" s="155"/>
      <c r="F69" s="8"/>
      <c r="G69" s="8"/>
      <c r="H69" s="70"/>
      <c r="I69" s="70"/>
      <c r="J69" s="13"/>
      <c r="K69" s="18" t="str">
        <f t="shared" si="12"/>
        <v xml:space="preserve">tep / </v>
      </c>
      <c r="L69" s="85">
        <f t="shared" si="13"/>
        <v>0</v>
      </c>
      <c r="M69" s="85">
        <f t="shared" si="14"/>
        <v>0</v>
      </c>
      <c r="N69" s="86" t="e">
        <f t="shared" si="19"/>
        <v>#DIV/0!</v>
      </c>
      <c r="O69" s="87" t="e">
        <f t="shared" si="20"/>
        <v>#DIV/0!</v>
      </c>
      <c r="P69" s="99" t="e">
        <f t="shared" si="21"/>
        <v>#DIV/0!</v>
      </c>
      <c r="Q69" s="95"/>
      <c r="R69" s="89" t="e">
        <f t="shared" si="18"/>
        <v>#DIV/0!</v>
      </c>
    </row>
  </sheetData>
  <mergeCells count="66">
    <mergeCell ref="D14:G14"/>
    <mergeCell ref="D17:G17"/>
    <mergeCell ref="B4:C12"/>
    <mergeCell ref="B14:C19"/>
    <mergeCell ref="J16:J17"/>
    <mergeCell ref="D4:E4"/>
    <mergeCell ref="D5:G6"/>
    <mergeCell ref="H5:I6"/>
    <mergeCell ref="J5:J6"/>
    <mergeCell ref="D7:G7"/>
    <mergeCell ref="H7:I7"/>
    <mergeCell ref="D8:H8"/>
    <mergeCell ref="D11:E11"/>
    <mergeCell ref="D12:E12"/>
    <mergeCell ref="B47:B69"/>
    <mergeCell ref="D47:H47"/>
    <mergeCell ref="D64:E6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R30:R31"/>
    <mergeCell ref="D23:H23"/>
    <mergeCell ref="I30:I31"/>
    <mergeCell ref="J30:K30"/>
    <mergeCell ref="F30:H30"/>
    <mergeCell ref="L30:M30"/>
    <mergeCell ref="N30:O30"/>
    <mergeCell ref="J23:L23"/>
    <mergeCell ref="N23:P23"/>
    <mergeCell ref="Q30:Q31"/>
    <mergeCell ref="D45:E45"/>
    <mergeCell ref="B23:B45"/>
    <mergeCell ref="D41:E41"/>
    <mergeCell ref="D33:E33"/>
    <mergeCell ref="D34:E34"/>
    <mergeCell ref="D35:E35"/>
    <mergeCell ref="D36:E36"/>
    <mergeCell ref="D37:E37"/>
    <mergeCell ref="D38:E38"/>
    <mergeCell ref="D39:E39"/>
    <mergeCell ref="D40:E40"/>
    <mergeCell ref="D32:E32"/>
    <mergeCell ref="D30:E31"/>
    <mergeCell ref="D42:E42"/>
    <mergeCell ref="D43:E43"/>
    <mergeCell ref="D44:E44"/>
    <mergeCell ref="N47:P47"/>
    <mergeCell ref="D54:E55"/>
    <mergeCell ref="F54:H54"/>
    <mergeCell ref="I54:I55"/>
    <mergeCell ref="J54:K54"/>
    <mergeCell ref="L54:M54"/>
    <mergeCell ref="N54:O54"/>
    <mergeCell ref="J47:L47"/>
    <mergeCell ref="R54:R55"/>
    <mergeCell ref="D56:E56"/>
    <mergeCell ref="D57:E57"/>
    <mergeCell ref="D58:E58"/>
    <mergeCell ref="D59:E59"/>
    <mergeCell ref="Q54:Q55"/>
  </mergeCells>
  <dataValidations count="6">
    <dataValidation allowBlank="1" showInputMessage="1" showErrorMessage="1" prompt="Produzione nell'anno rendicontato" sqref="K25 K49"/>
    <dataValidation allowBlank="1" showInputMessage="1" showErrorMessage="1" prompt="Produzione nell'anno precedente a quello rendicontato" sqref="J25 J49"/>
    <dataValidation allowBlank="1" showInputMessage="1" showErrorMessage="1" prompt="PCI o fattore di convenversione._x000a_Riferimento a quanto previsto dalla Circolare MiSE del 18 dicembre 2014." sqref="J32:J45 J56:J69"/>
    <dataValidation allowBlank="1" showInputMessage="1" showErrorMessage="1" prompt="Consumo del vettore energetico considerato nell'anno rendicontato" sqref="G32:G45 G56:G69"/>
    <dataValidation allowBlank="1" showInputMessage="1" showErrorMessage="1" prompt="Consumo del vettore energetico considerato nell'anno precedente a quello rendicontato" sqref="F32:F45 F56:F69"/>
    <dataValidation allowBlank="1" showInputMessage="1" showErrorMessage="1" prompt="Specificare altra tipologia di Vettore Energetico usato" sqref="D41:E45 D65:E69"/>
  </dataValidations>
  <pageMargins left="0.7" right="0.7" top="0.75" bottom="0.75" header="0.3" footer="0.3"/>
  <pageSetup paperSize="8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zionare dal menù a tendina: &quot;SI&quot; o &quot;NO&quot;">
          <x14:formula1>
            <xm:f>DATI!$C$2:$C$3</xm:f>
          </x14:formula1>
          <xm:sqref>F12:G12</xm:sqref>
        </x14:dataValidation>
        <x14:dataValidation type="list" allowBlank="1" showInputMessage="1" showErrorMessage="1" prompt="Scegliere dal menù a tendina: &quot;PMI&quot; o &quot;Grande Impresa&quot;">
          <x14:formula1>
            <xm:f>DATI!$B$2:$B$3</xm:f>
          </x14:formula1>
          <xm:sqref>D12:E12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</vt:lpstr>
      <vt:lpstr>1 - Schema rendicontazione</vt:lpstr>
      <vt:lpstr>'1 - Schema rendicontazione'!Area_stampa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fberlendis</cp:lastModifiedBy>
  <cp:lastPrinted>2016-02-23T08:29:16Z</cp:lastPrinted>
  <dcterms:created xsi:type="dcterms:W3CDTF">2016-01-22T08:36:30Z</dcterms:created>
  <dcterms:modified xsi:type="dcterms:W3CDTF">2017-01-31T14:10:34Z</dcterms:modified>
</cp:coreProperties>
</file>