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drawings/drawing2.xml" ContentType="application/vnd.openxmlformats-officedocument.drawing+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tables/table1.xml" ContentType="application/vnd.openxmlformats-officedocument.spreadsheetml.table+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codeName="Questa_cartella_di_lavoro" defaultThemeVersion="124226"/>
  <mc:AlternateContent xmlns:mc="http://schemas.openxmlformats.org/markup-compatibility/2006">
    <mc:Choice Requires="x15">
      <x15ac:absPath xmlns:x15ac="http://schemas.microsoft.com/office/spreadsheetml/2010/11/ac" url="S:\STCI\1. STUDI\5. indagini e survey\1. Mappa Retributiva\1. Indagine sul Lavoro Confindustria\0. EDIZIONE 2026\0. Questionari\"/>
    </mc:Choice>
  </mc:AlternateContent>
  <xr:revisionPtr revIDLastSave="0" documentId="13_ncr:1_{F4DC13E8-8BDD-49A6-B0B4-85AF73046751}" xr6:coauthVersionLast="47" xr6:coauthVersionMax="47" xr10:uidLastSave="{00000000-0000-0000-0000-000000000000}"/>
  <bookViews>
    <workbookView xWindow="-120" yWindow="-120" windowWidth="29040" windowHeight="15720" xr2:uid="{00000000-000D-0000-FFFF-FFFF00000000}"/>
  </bookViews>
  <sheets>
    <sheet name="questionario" sheetId="1" r:id="rId1"/>
    <sheet name="Focus - POLITICHE RETRIBUTIVE" sheetId="9" r:id="rId2"/>
    <sheet name="caricatore" sheetId="8" state="hidden" r:id="rId3"/>
    <sheet name="feedback assenze" sheetId="6" state="hidden" r:id="rId4"/>
    <sheet name="check assenze" sheetId="10" state="hidden" r:id="rId5"/>
    <sheet name="ateco2025" sheetId="7" r:id="rId6"/>
    <sheet name="provincia" sheetId="3" state="hidden" r:id="rId7"/>
  </sheets>
  <definedNames>
    <definedName name="_xlnm._FilterDatabase" localSheetId="1" hidden="1">#REF!</definedName>
    <definedName name="_xlnm._FilterDatabase" hidden="1">#REF!</definedName>
    <definedName name="_ftn1" localSheetId="1">'Focus - POLITICHE RETRIBUTIVE'!#REF!</definedName>
    <definedName name="_ftn1" localSheetId="0">questionario!#REF!</definedName>
    <definedName name="_ftn1">#REF!</definedName>
    <definedName name="_ftn2" localSheetId="1">'Focus - POLITICHE RETRIBUTIVE'!#REF!</definedName>
    <definedName name="_ftn2" localSheetId="0">questionario!#REF!</definedName>
    <definedName name="_ftn3" localSheetId="1">'Focus - POLITICHE RETRIBUTIVE'!#REF!</definedName>
    <definedName name="_ftn3" localSheetId="0">questionario!#REF!</definedName>
    <definedName name="_ftn4" localSheetId="1">'Focus - POLITICHE RETRIBUTIVE'!#REF!</definedName>
    <definedName name="_ftn4" localSheetId="0">questionario!#REF!</definedName>
    <definedName name="_ftn5" localSheetId="1">'Focus - POLITICHE RETRIBUTIVE'!#REF!</definedName>
    <definedName name="_ftn5" localSheetId="0">questionario!#REF!</definedName>
    <definedName name="_ftn6" localSheetId="1">'Focus - POLITICHE RETRIBUTIVE'!#REF!</definedName>
    <definedName name="_ftn6" localSheetId="0">questionario!#REF!</definedName>
    <definedName name="_ftn7" localSheetId="1">'Focus - POLITICHE RETRIBUTIVE'!#REF!</definedName>
    <definedName name="_ftn7" localSheetId="0">questionario!#REF!</definedName>
    <definedName name="_ftnref1" localSheetId="1">'Focus - POLITICHE RETRIBUTIVE'!#REF!</definedName>
    <definedName name="_ftnref1" localSheetId="0">questionario!#REF!</definedName>
    <definedName name="_ftnref1">#REF!</definedName>
    <definedName name="_ftnref2" localSheetId="1">'Focus - POLITICHE RETRIBUTIVE'!#REF!</definedName>
    <definedName name="_ftnref2" localSheetId="0">questionario!#REF!</definedName>
    <definedName name="_ftnref3" localSheetId="1">'Focus - POLITICHE RETRIBUTIVE'!#REF!</definedName>
    <definedName name="_ftnref3" localSheetId="0">questionario!#REF!</definedName>
    <definedName name="_ftnref4" localSheetId="1">'Focus - POLITICHE RETRIBUTIVE'!#REF!</definedName>
    <definedName name="_ftnref4" localSheetId="0">questionario!#REF!</definedName>
    <definedName name="_ftnref5" localSheetId="1">'Focus - POLITICHE RETRIBUTIVE'!#REF!</definedName>
    <definedName name="_ftnref5" localSheetId="0">questionario!#REF!</definedName>
    <definedName name="_ftnref6" localSheetId="1">'Focus - POLITICHE RETRIBUTIVE'!#REF!</definedName>
    <definedName name="_ftnref6" localSheetId="0">questionario!#REF!</definedName>
    <definedName name="_ftnref7" localSheetId="1">'Focus - POLITICHE RETRIBUTIVE'!#REF!</definedName>
    <definedName name="_ftnref7" localSheetId="0">questionario!#REF!</definedName>
    <definedName name="AccessDatabase" hidden="1">"C:\Documents and Settings\NDesanctis\Desktop\Struttura database  maschera biagi 2006.mdb"</definedName>
    <definedName name="_xlnm.Print_Area" localSheetId="4">'check assenze'!$A$1:$H$6</definedName>
    <definedName name="_xlnm.Print_Area" localSheetId="3">'feedback assenze'!$A$1:$N$19</definedName>
    <definedName name="_xlnm.Print_Area" localSheetId="1">'Focus - POLITICHE RETRIBUTIVE'!$A$1:$K$65</definedName>
    <definedName name="_xlnm.Print_Area" localSheetId="0">questionario!$A$1:$K$426</definedName>
    <definedName name="Button_1">"Struttura_database__maschera_biagi_2006_maschera_Elenca"</definedName>
    <definedName name="_xlnm.Print_Titles" localSheetId="1">'Focus - POLITICHE RETRIBUTIVE'!#REF!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L211" i="1" l="1"/>
  <c r="J73" i="1"/>
  <c r="J72" i="1"/>
  <c r="L129" i="1"/>
  <c r="L128" i="1"/>
  <c r="L127" i="1"/>
  <c r="L135" i="1"/>
  <c r="L134" i="1"/>
  <c r="L131" i="1"/>
  <c r="L133" i="1"/>
  <c r="O252" i="1"/>
  <c r="Q252" i="1" s="1"/>
  <c r="N252" i="1"/>
  <c r="P252" i="1" s="1"/>
  <c r="IO2" i="8" l="1"/>
  <c r="L252" i="1"/>
  <c r="I37" i="9" l="1"/>
  <c r="L22" i="9"/>
  <c r="K22" i="9"/>
  <c r="J22" i="9"/>
  <c r="I22" i="9"/>
  <c r="LV2" i="8" l="1"/>
  <c r="LU2" i="8"/>
  <c r="LT2" i="8"/>
  <c r="LS2" i="8"/>
  <c r="LR2" i="8"/>
  <c r="LQ2" i="8"/>
  <c r="LP2" i="8"/>
  <c r="LO2" i="8"/>
  <c r="LN2" i="8"/>
  <c r="LM2" i="8"/>
  <c r="LL2" i="8"/>
  <c r="LK2" i="8"/>
  <c r="LJ2" i="8"/>
  <c r="LI2" i="8"/>
  <c r="LH2" i="8"/>
  <c r="LG2" i="8"/>
  <c r="LF2" i="8"/>
  <c r="LE2" i="8"/>
  <c r="LD2" i="8"/>
  <c r="LC2" i="8"/>
  <c r="LB2" i="8"/>
  <c r="LA2" i="8"/>
  <c r="KZ2" i="8"/>
  <c r="KY2" i="8"/>
  <c r="KX2" i="8"/>
  <c r="KW2" i="8"/>
  <c r="KV2" i="8"/>
  <c r="KU2" i="8"/>
  <c r="KT2" i="8"/>
  <c r="KS2" i="8"/>
  <c r="KR2" i="8"/>
  <c r="KQ2" i="8"/>
  <c r="KP2" i="8"/>
  <c r="KN2" i="8"/>
  <c r="KM2" i="8"/>
  <c r="KL2" i="8"/>
  <c r="KK2" i="8"/>
  <c r="JD2" i="8"/>
  <c r="JC2" i="8"/>
  <c r="Q82" i="9"/>
  <c r="O82" i="9"/>
  <c r="N82" i="9"/>
  <c r="P82" i="9" s="1"/>
  <c r="L82" i="9"/>
  <c r="B74" i="9"/>
  <c r="B72" i="9"/>
  <c r="B71" i="9"/>
  <c r="B70" i="9"/>
  <c r="P40" i="9"/>
  <c r="N40" i="9"/>
  <c r="N39" i="9"/>
  <c r="P39" i="9" s="1"/>
  <c r="N38" i="9"/>
  <c r="P38" i="9" s="1"/>
  <c r="N37" i="9"/>
  <c r="N60" i="9" s="1"/>
  <c r="P60" i="9" s="1"/>
  <c r="S29" i="9"/>
  <c r="A29" i="9"/>
  <c r="S28" i="9"/>
  <c r="G28" i="9"/>
  <c r="A28" i="9"/>
  <c r="S27" i="9"/>
  <c r="G27" i="9"/>
  <c r="A27" i="9"/>
  <c r="S26" i="9"/>
  <c r="G26" i="9"/>
  <c r="A26" i="9"/>
  <c r="L30" i="9"/>
  <c r="K30" i="9"/>
  <c r="J30" i="9"/>
  <c r="I30" i="9"/>
  <c r="P20" i="9"/>
  <c r="KE2" i="8" s="1"/>
  <c r="P14" i="9"/>
  <c r="JG2" i="8" s="1"/>
  <c r="O10" i="9"/>
  <c r="Q10" i="9" s="1"/>
  <c r="N10" i="9"/>
  <c r="L10" i="9"/>
  <c r="L5" i="9"/>
  <c r="L4" i="9"/>
  <c r="L2" i="9"/>
  <c r="L368" i="1"/>
  <c r="L367" i="1"/>
  <c r="L366" i="1"/>
  <c r="L365" i="1"/>
  <c r="L364" i="1"/>
  <c r="L363" i="1"/>
  <c r="L362" i="1"/>
  <c r="L361" i="1"/>
  <c r="L360" i="1"/>
  <c r="L359" i="1"/>
  <c r="L358" i="1"/>
  <c r="L357" i="1"/>
  <c r="L356" i="1"/>
  <c r="L355" i="1"/>
  <c r="L354" i="1"/>
  <c r="L353" i="1"/>
  <c r="L19" i="1"/>
  <c r="P16" i="9" l="1"/>
  <c r="JO2" i="8" s="1"/>
  <c r="P18" i="9"/>
  <c r="JW2" i="8" s="1"/>
  <c r="O20" i="9"/>
  <c r="KD2" i="8" s="1"/>
  <c r="P26" i="9"/>
  <c r="Q14" i="9"/>
  <c r="JH2" i="8" s="1"/>
  <c r="P27" i="9"/>
  <c r="Q16" i="9"/>
  <c r="JP2" i="8" s="1"/>
  <c r="Q18" i="9"/>
  <c r="JX2" i="8" s="1"/>
  <c r="N61" i="9"/>
  <c r="P61" i="9" s="1"/>
  <c r="N62" i="9"/>
  <c r="P62" i="9" s="1"/>
  <c r="N63" i="9"/>
  <c r="P63" i="9" s="1"/>
  <c r="N45" i="9"/>
  <c r="P45" i="9" s="1"/>
  <c r="N53" i="9"/>
  <c r="P53" i="9" s="1"/>
  <c r="N57" i="9"/>
  <c r="P57" i="9" s="1"/>
  <c r="N15" i="9"/>
  <c r="JI2" i="8" s="1"/>
  <c r="N21" i="9"/>
  <c r="KG2" i="8" s="1"/>
  <c r="Q20" i="9"/>
  <c r="KF2" i="8" s="1"/>
  <c r="P29" i="9"/>
  <c r="N49" i="9"/>
  <c r="P49" i="9" s="1"/>
  <c r="N17" i="9"/>
  <c r="JQ2" i="8" s="1"/>
  <c r="N19" i="9"/>
  <c r="JY2" i="8" s="1"/>
  <c r="M22" i="9"/>
  <c r="M30" i="9" s="1"/>
  <c r="I29" i="9" s="1"/>
  <c r="KO2" i="8" s="1"/>
  <c r="P37" i="9"/>
  <c r="O15" i="9"/>
  <c r="JJ2" i="8" s="1"/>
  <c r="O17" i="9"/>
  <c r="JR2" i="8" s="1"/>
  <c r="O19" i="9"/>
  <c r="JZ2" i="8" s="1"/>
  <c r="O21" i="9"/>
  <c r="KH2" i="8" s="1"/>
  <c r="N46" i="9"/>
  <c r="P46" i="9" s="1"/>
  <c r="N50" i="9"/>
  <c r="P50" i="9" s="1"/>
  <c r="N54" i="9"/>
  <c r="P54" i="9" s="1"/>
  <c r="N58" i="9"/>
  <c r="P58" i="9" s="1"/>
  <c r="P10" i="9"/>
  <c r="P15" i="9"/>
  <c r="JK2" i="8" s="1"/>
  <c r="P17" i="9"/>
  <c r="JS2" i="8" s="1"/>
  <c r="P19" i="9"/>
  <c r="KA2" i="8" s="1"/>
  <c r="P21" i="9"/>
  <c r="KI2" i="8" s="1"/>
  <c r="Q15" i="9"/>
  <c r="JL2" i="8" s="1"/>
  <c r="Q17" i="9"/>
  <c r="JT2" i="8" s="1"/>
  <c r="Q19" i="9"/>
  <c r="KB2" i="8" s="1"/>
  <c r="Q21" i="9"/>
  <c r="KJ2" i="8" s="1"/>
  <c r="P28" i="9"/>
  <c r="N47" i="9"/>
  <c r="P47" i="9" s="1"/>
  <c r="N51" i="9"/>
  <c r="P51" i="9" s="1"/>
  <c r="N55" i="9"/>
  <c r="P55" i="9" s="1"/>
  <c r="N59" i="9"/>
  <c r="P59" i="9" s="1"/>
  <c r="N14" i="9"/>
  <c r="JE2" i="8" s="1"/>
  <c r="N16" i="9"/>
  <c r="JM2" i="8" s="1"/>
  <c r="N18" i="9"/>
  <c r="JU2" i="8" s="1"/>
  <c r="N20" i="9"/>
  <c r="KC2" i="8" s="1"/>
  <c r="O14" i="9"/>
  <c r="JF2" i="8" s="1"/>
  <c r="O16" i="9"/>
  <c r="JN2" i="8" s="1"/>
  <c r="O18" i="9"/>
  <c r="JV2" i="8" s="1"/>
  <c r="N48" i="9"/>
  <c r="P48" i="9" s="1"/>
  <c r="N52" i="9"/>
  <c r="P52" i="9" s="1"/>
  <c r="N56" i="9"/>
  <c r="P56" i="9" s="1"/>
  <c r="IW2" i="8"/>
  <c r="IV2" i="8"/>
  <c r="IU2" i="8"/>
  <c r="IT2" i="8"/>
  <c r="TS2" i="8"/>
  <c r="TQ2" i="8"/>
  <c r="TP2" i="8"/>
  <c r="TO2" i="8"/>
  <c r="TN2" i="8"/>
  <c r="TM2" i="8"/>
  <c r="TL2" i="8"/>
  <c r="TK2" i="8"/>
  <c r="TJ2" i="8"/>
  <c r="TH2" i="8"/>
  <c r="TG2" i="8"/>
  <c r="TF2" i="8"/>
  <c r="TE2" i="8"/>
  <c r="TD2" i="8"/>
  <c r="TC2" i="8"/>
  <c r="TB2" i="8"/>
  <c r="SX2" i="8"/>
  <c r="SW2" i="8"/>
  <c r="SV2" i="8"/>
  <c r="SU2" i="8"/>
  <c r="ST2" i="8"/>
  <c r="SS2" i="8"/>
  <c r="SR2" i="8"/>
  <c r="SO2" i="8"/>
  <c r="SN2" i="8"/>
  <c r="SM2" i="8"/>
  <c r="SL2" i="8"/>
  <c r="SK2" i="8"/>
  <c r="SJ2" i="8"/>
  <c r="SI2" i="8"/>
  <c r="SH2" i="8"/>
  <c r="SG2" i="8"/>
  <c r="SF2" i="8"/>
  <c r="SE2" i="8"/>
  <c r="SD2" i="8"/>
  <c r="SC2" i="8"/>
  <c r="SB2" i="8"/>
  <c r="SA2" i="8"/>
  <c r="RZ2" i="8"/>
  <c r="RY2" i="8"/>
  <c r="RX2" i="8"/>
  <c r="RW2" i="8"/>
  <c r="RV2" i="8"/>
  <c r="RU2" i="8"/>
  <c r="RT2" i="8"/>
  <c r="RS2" i="8"/>
  <c r="RR2" i="8"/>
  <c r="RQ2" i="8"/>
  <c r="RP2" i="8"/>
  <c r="RO2" i="8"/>
  <c r="RN2" i="8"/>
  <c r="RM2" i="8"/>
  <c r="RL2" i="8"/>
  <c r="RK2" i="8"/>
  <c r="RJ2" i="8"/>
  <c r="RI2" i="8"/>
  <c r="RH2" i="8"/>
  <c r="RG2" i="8"/>
  <c r="RF2" i="8"/>
  <c r="RE2" i="8"/>
  <c r="RD2" i="8"/>
  <c r="RC2" i="8"/>
  <c r="RB2" i="8"/>
  <c r="RA2" i="8"/>
  <c r="QZ2" i="8"/>
  <c r="QY2" i="8"/>
  <c r="QX2" i="8"/>
  <c r="QW2" i="8"/>
  <c r="QV2" i="8"/>
  <c r="QU2" i="8"/>
  <c r="QT2" i="8"/>
  <c r="QS2" i="8"/>
  <c r="QR2" i="8"/>
  <c r="QQ2" i="8"/>
  <c r="QP2" i="8"/>
  <c r="QO2" i="8"/>
  <c r="QN2" i="8"/>
  <c r="QM2" i="8"/>
  <c r="QL2" i="8"/>
  <c r="QK2" i="8"/>
  <c r="QJ2" i="8"/>
  <c r="QI2" i="8"/>
  <c r="QH2" i="8"/>
  <c r="QG2" i="8"/>
  <c r="QF2" i="8"/>
  <c r="QE2" i="8"/>
  <c r="QD2" i="8"/>
  <c r="QC2" i="8"/>
  <c r="QB2" i="8"/>
  <c r="QA2" i="8"/>
  <c r="PZ2" i="8"/>
  <c r="PY2" i="8"/>
  <c r="PX2" i="8"/>
  <c r="PW2" i="8"/>
  <c r="PV2" i="8"/>
  <c r="PU2" i="8"/>
  <c r="PT2" i="8"/>
  <c r="PS2" i="8"/>
  <c r="PR2" i="8"/>
  <c r="PQ2" i="8"/>
  <c r="PP2" i="8"/>
  <c r="PO2" i="8"/>
  <c r="PN2" i="8"/>
  <c r="PM2" i="8"/>
  <c r="PL2" i="8"/>
  <c r="PK2" i="8"/>
  <c r="PJ2" i="8"/>
  <c r="PI2" i="8"/>
  <c r="PH2" i="8"/>
  <c r="PG2" i="8"/>
  <c r="PF2" i="8"/>
  <c r="PE2" i="8"/>
  <c r="PD2" i="8"/>
  <c r="PC2" i="8"/>
  <c r="PB2" i="8"/>
  <c r="PA2" i="8"/>
  <c r="OZ2" i="8"/>
  <c r="OY2" i="8"/>
  <c r="OX2" i="8"/>
  <c r="OW2" i="8"/>
  <c r="OV2" i="8"/>
  <c r="OU2" i="8"/>
  <c r="OT2" i="8"/>
  <c r="OS2" i="8"/>
  <c r="OR2" i="8"/>
  <c r="OQ2" i="8"/>
  <c r="OP2" i="8"/>
  <c r="OO2" i="8"/>
  <c r="ON2" i="8"/>
  <c r="OM2" i="8"/>
  <c r="OL2" i="8"/>
  <c r="OK2" i="8"/>
  <c r="OJ2" i="8"/>
  <c r="OI2" i="8"/>
  <c r="OH2" i="8"/>
  <c r="OG2" i="8"/>
  <c r="OF2" i="8"/>
  <c r="OE2" i="8"/>
  <c r="OD2" i="8"/>
  <c r="OC2" i="8"/>
  <c r="OB2" i="8"/>
  <c r="OA2" i="8"/>
  <c r="NV2" i="8"/>
  <c r="NT2" i="8"/>
  <c r="NR2" i="8"/>
  <c r="NP2" i="8"/>
  <c r="NL2" i="8"/>
  <c r="MQ2" i="8"/>
  <c r="MP2" i="8"/>
  <c r="MO2" i="8"/>
  <c r="MN2" i="8"/>
  <c r="MM2" i="8"/>
  <c r="ML2" i="8"/>
  <c r="MF2" i="8"/>
  <c r="ME2" i="8"/>
  <c r="MD2" i="8"/>
  <c r="MC2" i="8"/>
  <c r="MB2" i="8"/>
  <c r="LZ2" i="8"/>
  <c r="LY2" i="8"/>
  <c r="LX2" i="8"/>
  <c r="LW2" i="8"/>
  <c r="JB2" i="8"/>
  <c r="IZ2" i="8"/>
  <c r="IY2" i="8"/>
  <c r="IX2" i="8"/>
  <c r="IN2" i="8"/>
  <c r="HV2" i="8"/>
  <c r="HO2" i="8"/>
  <c r="GH2" i="8"/>
  <c r="GG2" i="8"/>
  <c r="GF2" i="8"/>
  <c r="GC2" i="8"/>
  <c r="GB2" i="8"/>
  <c r="GA2" i="8"/>
  <c r="FZ2" i="8"/>
  <c r="FY2" i="8"/>
  <c r="FX2" i="8"/>
  <c r="FW2" i="8"/>
  <c r="FV2" i="8"/>
  <c r="FU2" i="8"/>
  <c r="FT2" i="8"/>
  <c r="FS2" i="8"/>
  <c r="FR2" i="8"/>
  <c r="FQ2" i="8"/>
  <c r="FP2" i="8"/>
  <c r="FO2" i="8"/>
  <c r="FN2" i="8"/>
  <c r="FM2" i="8"/>
  <c r="FL2" i="8"/>
  <c r="FK2" i="8"/>
  <c r="FJ2" i="8"/>
  <c r="FI2" i="8"/>
  <c r="FH2" i="8"/>
  <c r="FG2" i="8"/>
  <c r="FF2" i="8"/>
  <c r="FE2" i="8"/>
  <c r="FD2" i="8"/>
  <c r="FC2" i="8"/>
  <c r="FB2" i="8"/>
  <c r="FA2" i="8"/>
  <c r="EZ2" i="8"/>
  <c r="EY2" i="8"/>
  <c r="EX2" i="8"/>
  <c r="EW2" i="8"/>
  <c r="EV2" i="8"/>
  <c r="EU2" i="8"/>
  <c r="ET2" i="8"/>
  <c r="ES2" i="8"/>
  <c r="ER2" i="8"/>
  <c r="EQ2" i="8"/>
  <c r="EP2" i="8"/>
  <c r="EO2" i="8"/>
  <c r="EN2" i="8"/>
  <c r="EM2" i="8"/>
  <c r="EL2" i="8"/>
  <c r="EK2" i="8"/>
  <c r="EJ2" i="8"/>
  <c r="EI2" i="8"/>
  <c r="EH2" i="8"/>
  <c r="EG2" i="8"/>
  <c r="EF2" i="8"/>
  <c r="EE2" i="8"/>
  <c r="ED2" i="8"/>
  <c r="EC2" i="8"/>
  <c r="EB2" i="8"/>
  <c r="EA2" i="8"/>
  <c r="DZ2" i="8"/>
  <c r="DY2" i="8"/>
  <c r="DX2" i="8"/>
  <c r="DQ2" i="8"/>
  <c r="DP2" i="8"/>
  <c r="DO2" i="8"/>
  <c r="DN2" i="8"/>
  <c r="DM2" i="8"/>
  <c r="DL2" i="8"/>
  <c r="DK2" i="8"/>
  <c r="DB2" i="8"/>
  <c r="CS2" i="8"/>
  <c r="CQ2" i="8"/>
  <c r="CP2" i="8"/>
  <c r="CO2" i="8"/>
  <c r="CN2" i="8"/>
  <c r="CE2" i="8"/>
  <c r="CD2" i="8"/>
  <c r="CC2" i="8"/>
  <c r="CB2" i="8"/>
  <c r="CA2" i="8"/>
  <c r="BZ2" i="8"/>
  <c r="BY2" i="8"/>
  <c r="BX2" i="8"/>
  <c r="BW2" i="8"/>
  <c r="BV2" i="8"/>
  <c r="BU2" i="8"/>
  <c r="BT2" i="8"/>
  <c r="BS2" i="8"/>
  <c r="BR2" i="8"/>
  <c r="BQ2" i="8"/>
  <c r="BP2" i="8"/>
  <c r="BO2" i="8"/>
  <c r="BN2" i="8"/>
  <c r="BM2" i="8"/>
  <c r="BL2" i="8"/>
  <c r="BK2" i="8"/>
  <c r="BJ2" i="8"/>
  <c r="BI2" i="8"/>
  <c r="BH2" i="8"/>
  <c r="BG2" i="8"/>
  <c r="BF2" i="8"/>
  <c r="BE2" i="8"/>
  <c r="BD2" i="8"/>
  <c r="BC2" i="8"/>
  <c r="BB2" i="8"/>
  <c r="BA2" i="8"/>
  <c r="AZ2" i="8"/>
  <c r="AY2" i="8"/>
  <c r="AX2" i="8"/>
  <c r="AW2" i="8"/>
  <c r="AV2" i="8"/>
  <c r="AU2" i="8"/>
  <c r="AT2" i="8"/>
  <c r="AS2" i="8"/>
  <c r="AR2" i="8"/>
  <c r="AM2" i="8"/>
  <c r="AL2" i="8"/>
  <c r="AK2" i="8"/>
  <c r="AJ2" i="8"/>
  <c r="AI2" i="8"/>
  <c r="AH2" i="8"/>
  <c r="AG2" i="8"/>
  <c r="AF2" i="8"/>
  <c r="AE2" i="8"/>
  <c r="AD2" i="8"/>
  <c r="AC2" i="8"/>
  <c r="AB2" i="8"/>
  <c r="W2" i="8"/>
  <c r="V2" i="8"/>
  <c r="U2" i="8"/>
  <c r="T2" i="8"/>
  <c r="S2" i="8"/>
  <c r="R2" i="8"/>
  <c r="Q2" i="8"/>
  <c r="P2" i="8"/>
  <c r="G2" i="8"/>
  <c r="F2" i="8"/>
  <c r="E2" i="8"/>
  <c r="D2" i="8"/>
  <c r="C2" i="8"/>
  <c r="B2" i="8"/>
  <c r="A18" i="6" l="1"/>
  <c r="A4" i="6"/>
  <c r="H2" i="6"/>
  <c r="J59" i="6"/>
  <c r="H59" i="6"/>
  <c r="F59" i="6"/>
  <c r="D59" i="6"/>
  <c r="G29" i="6"/>
  <c r="G43" i="6" s="1"/>
  <c r="N19" i="1"/>
  <c r="H2" i="8" l="1"/>
  <c r="I2" i="8"/>
  <c r="G36" i="6"/>
  <c r="G37" i="6" s="1"/>
  <c r="G45" i="6"/>
  <c r="G44" i="6"/>
  <c r="G39" i="6"/>
  <c r="G40" i="6"/>
  <c r="G41" i="6"/>
  <c r="G42" i="6"/>
  <c r="L265" i="1"/>
  <c r="G46" i="6" l="1"/>
  <c r="G48" i="6" s="1"/>
  <c r="N258" i="1"/>
  <c r="P258" i="1" s="1"/>
  <c r="N257" i="1"/>
  <c r="P257" i="1" s="1"/>
  <c r="IR2" i="8" s="1"/>
  <c r="N256" i="1"/>
  <c r="P256" i="1" s="1"/>
  <c r="IQ2" i="8" s="1"/>
  <c r="N255" i="1"/>
  <c r="P255" i="1" s="1"/>
  <c r="IP2" i="8" s="1"/>
  <c r="N194" i="1"/>
  <c r="P194" i="1" s="1"/>
  <c r="HB2" i="8" s="1"/>
  <c r="N195" i="1"/>
  <c r="P195" i="1" s="1"/>
  <c r="HC2" i="8" s="1"/>
  <c r="N196" i="1"/>
  <c r="P196" i="1" s="1"/>
  <c r="HD2" i="8" s="1"/>
  <c r="N197" i="1"/>
  <c r="P197" i="1" s="1"/>
  <c r="HE2" i="8" s="1"/>
  <c r="N187" i="1"/>
  <c r="P187" i="1" s="1"/>
  <c r="GW2" i="8" s="1"/>
  <c r="N107" i="1"/>
  <c r="P107" i="1" s="1"/>
  <c r="DJ2" i="8" s="1"/>
  <c r="N106" i="1"/>
  <c r="P106" i="1" s="1"/>
  <c r="DI2" i="8" s="1"/>
  <c r="N105" i="1"/>
  <c r="P105" i="1" s="1"/>
  <c r="DH2" i="8" s="1"/>
  <c r="N104" i="1"/>
  <c r="P104" i="1" s="1"/>
  <c r="DG2" i="8" s="1"/>
  <c r="N103" i="1"/>
  <c r="P103" i="1" s="1"/>
  <c r="DF2" i="8" s="1"/>
  <c r="N102" i="1"/>
  <c r="P102" i="1" s="1"/>
  <c r="DE2" i="8" s="1"/>
  <c r="N101" i="1"/>
  <c r="P101" i="1" s="1"/>
  <c r="DD2" i="8" s="1"/>
  <c r="N100" i="1"/>
  <c r="P100" i="1" s="1"/>
  <c r="DC2" i="8" s="1"/>
  <c r="N94" i="1"/>
  <c r="P94" i="1" s="1"/>
  <c r="DA2" i="8" s="1"/>
  <c r="N93" i="1"/>
  <c r="P93" i="1" s="1"/>
  <c r="CZ2" i="8" s="1"/>
  <c r="N92" i="1"/>
  <c r="P92" i="1" s="1"/>
  <c r="CY2" i="8" s="1"/>
  <c r="N91" i="1"/>
  <c r="P91" i="1" s="1"/>
  <c r="CX2" i="8" s="1"/>
  <c r="N90" i="1"/>
  <c r="P90" i="1" s="1"/>
  <c r="CW2" i="8" s="1"/>
  <c r="N89" i="1"/>
  <c r="P89" i="1" s="1"/>
  <c r="CV2" i="8" s="1"/>
  <c r="N88" i="1"/>
  <c r="P88" i="1" s="1"/>
  <c r="CU2" i="8" s="1"/>
  <c r="N87" i="1"/>
  <c r="P87" i="1" s="1"/>
  <c r="CT2" i="8" s="1"/>
  <c r="IS2" i="8" l="1"/>
  <c r="L268" i="1"/>
  <c r="K258" i="1"/>
  <c r="L103" i="1"/>
  <c r="L90" i="1"/>
  <c r="L262" i="1"/>
  <c r="K255" i="1"/>
  <c r="L61" i="1" l="1"/>
  <c r="L264" i="1"/>
  <c r="L352" i="1"/>
  <c r="N179" i="1"/>
  <c r="P179" i="1" s="1"/>
  <c r="GQ2" i="8" s="1"/>
  <c r="N178" i="1"/>
  <c r="P178" i="1" s="1"/>
  <c r="GP2" i="8" s="1"/>
  <c r="N177" i="1"/>
  <c r="P177" i="1" s="1"/>
  <c r="GO2" i="8" s="1"/>
  <c r="N176" i="1"/>
  <c r="P176" i="1" s="1"/>
  <c r="GN2" i="8" s="1"/>
  <c r="N175" i="1"/>
  <c r="P175" i="1" s="1"/>
  <c r="GM2" i="8" s="1"/>
  <c r="N174" i="1"/>
  <c r="P174" i="1" s="1"/>
  <c r="GL2" i="8" s="1"/>
  <c r="N173" i="1"/>
  <c r="P173" i="1" s="1"/>
  <c r="GK2" i="8" s="1"/>
  <c r="N182" i="1"/>
  <c r="P182" i="1" s="1"/>
  <c r="GR2" i="8" s="1"/>
  <c r="N183" i="1"/>
  <c r="P183" i="1" s="1"/>
  <c r="GS2" i="8" s="1"/>
  <c r="N184" i="1"/>
  <c r="P184" i="1" s="1"/>
  <c r="GT2" i="8" s="1"/>
  <c r="N219" i="1"/>
  <c r="P219" i="1" s="1"/>
  <c r="HU2" i="8" s="1"/>
  <c r="N218" i="1"/>
  <c r="P218" i="1" s="1"/>
  <c r="HT2" i="8" s="1"/>
  <c r="N217" i="1"/>
  <c r="P217" i="1" s="1"/>
  <c r="HS2" i="8" s="1"/>
  <c r="N216" i="1"/>
  <c r="P216" i="1" s="1"/>
  <c r="HR2" i="8" s="1"/>
  <c r="N215" i="1"/>
  <c r="P215" i="1" s="1"/>
  <c r="HQ2" i="8" s="1"/>
  <c r="N214" i="1"/>
  <c r="P214" i="1" s="1"/>
  <c r="HP2" i="8" s="1"/>
  <c r="N210" i="1"/>
  <c r="P210" i="1" s="1"/>
  <c r="HN2" i="8" s="1"/>
  <c r="N209" i="1"/>
  <c r="P209" i="1" s="1"/>
  <c r="HM2" i="8" s="1"/>
  <c r="N208" i="1"/>
  <c r="P208" i="1" s="1"/>
  <c r="HL2" i="8" s="1"/>
  <c r="N207" i="1"/>
  <c r="P207" i="1" s="1"/>
  <c r="HK2" i="8" s="1"/>
  <c r="N204" i="1"/>
  <c r="P204" i="1" s="1"/>
  <c r="HJ2" i="8" s="1"/>
  <c r="N203" i="1"/>
  <c r="P203" i="1" s="1"/>
  <c r="HI2" i="8" s="1"/>
  <c r="N202" i="1"/>
  <c r="P202" i="1" s="1"/>
  <c r="HH2" i="8" s="1"/>
  <c r="N199" i="1"/>
  <c r="P199" i="1" s="1"/>
  <c r="HG2" i="8" s="1"/>
  <c r="N198" i="1"/>
  <c r="P198" i="1" s="1"/>
  <c r="HF2" i="8" s="1"/>
  <c r="N193" i="1"/>
  <c r="P193" i="1" s="1"/>
  <c r="HA2" i="8" s="1"/>
  <c r="N192" i="1"/>
  <c r="P192" i="1" s="1"/>
  <c r="GZ2" i="8" s="1"/>
  <c r="N188" i="1"/>
  <c r="P188" i="1" s="1"/>
  <c r="GX2" i="8" s="1"/>
  <c r="N186" i="1"/>
  <c r="P186" i="1" s="1"/>
  <c r="GV2" i="8" s="1"/>
  <c r="N185" i="1"/>
  <c r="P185" i="1" s="1"/>
  <c r="GU2" i="8" s="1"/>
  <c r="N189" i="1"/>
  <c r="P189" i="1" s="1"/>
  <c r="GY2" i="8" s="1"/>
  <c r="L189" i="1" l="1"/>
  <c r="L182" i="1"/>
  <c r="L181" i="1"/>
  <c r="L207" i="1"/>
  <c r="L202" i="1"/>
  <c r="L174" i="1"/>
  <c r="L173" i="1"/>
  <c r="L204" i="1"/>
  <c r="L203" i="1"/>
  <c r="L212" i="1"/>
  <c r="L18" i="1" l="1"/>
  <c r="N332" i="1"/>
  <c r="Q332" i="1" s="1"/>
  <c r="NS2" i="8" s="1"/>
  <c r="N329" i="1"/>
  <c r="Q329" i="1" s="1"/>
  <c r="NQ2" i="8" s="1"/>
  <c r="N335" i="1"/>
  <c r="Q335" i="1" s="1"/>
  <c r="NU2" i="8" s="1"/>
  <c r="N326" i="1"/>
  <c r="Q326" i="1" s="1"/>
  <c r="NO2" i="8" s="1"/>
  <c r="O23" i="1"/>
  <c r="Q23" i="1" s="1"/>
  <c r="K2" i="8" s="1"/>
  <c r="N23" i="1"/>
  <c r="P23" i="1" s="1"/>
  <c r="J2" i="8" s="1"/>
  <c r="O27" i="1"/>
  <c r="N2" i="8" s="1"/>
  <c r="N27" i="1"/>
  <c r="P27" i="1" s="1"/>
  <c r="L2" i="8" s="1"/>
  <c r="O29" i="1"/>
  <c r="O2" i="8" s="1"/>
  <c r="N29" i="1"/>
  <c r="P29" i="1" s="1"/>
  <c r="M2" i="8" s="1"/>
  <c r="O342" i="1"/>
  <c r="Q342" i="1" s="1"/>
  <c r="NZ2" i="8" s="1"/>
  <c r="N342" i="1"/>
  <c r="P342" i="1" s="1"/>
  <c r="NY2" i="8" s="1"/>
  <c r="O340" i="1"/>
  <c r="Q340" i="1" s="1"/>
  <c r="NX2" i="8" s="1"/>
  <c r="N340" i="1"/>
  <c r="P340" i="1" s="1"/>
  <c r="NW2" i="8" s="1"/>
  <c r="L280" i="1"/>
  <c r="O235" i="1"/>
  <c r="Q235" i="1" s="1"/>
  <c r="IB2" i="8" s="1"/>
  <c r="N235" i="1"/>
  <c r="P235" i="1" s="1"/>
  <c r="IA2" i="8" s="1"/>
  <c r="O232" i="1"/>
  <c r="Q232" i="1" s="1"/>
  <c r="HZ2" i="8" s="1"/>
  <c r="N232" i="1"/>
  <c r="P232" i="1" s="1"/>
  <c r="HY2" i="8" s="1"/>
  <c r="F159" i="1"/>
  <c r="GI2" i="8" s="1"/>
  <c r="N153" i="1"/>
  <c r="P153" i="1" s="1"/>
  <c r="N152" i="1"/>
  <c r="P152" i="1" s="1"/>
  <c r="L21" i="1"/>
  <c r="L65" i="1"/>
  <c r="N322" i="1"/>
  <c r="P322" i="1" s="1"/>
  <c r="NM2" i="8" s="1"/>
  <c r="O322" i="1"/>
  <c r="Q322" i="1" s="1"/>
  <c r="N397" i="1"/>
  <c r="P397" i="1" s="1"/>
  <c r="SZ2" i="8" s="1"/>
  <c r="E422" i="1"/>
  <c r="TR2" i="8" s="1"/>
  <c r="E408" i="1"/>
  <c r="TI2" i="8" s="1"/>
  <c r="O397" i="1"/>
  <c r="Q397" i="1" s="1"/>
  <c r="TA2" i="8" s="1"/>
  <c r="E395" i="1"/>
  <c r="SY2" i="8" s="1"/>
  <c r="O386" i="1"/>
  <c r="Q386" i="1" s="1"/>
  <c r="SQ2" i="8" s="1"/>
  <c r="N386" i="1"/>
  <c r="P386" i="1" s="1"/>
  <c r="SP2" i="8" s="1"/>
  <c r="N314" i="1"/>
  <c r="Q314" i="1" s="1"/>
  <c r="NK2" i="8" s="1"/>
  <c r="N313" i="1"/>
  <c r="Q313" i="1" s="1"/>
  <c r="NJ2" i="8" s="1"/>
  <c r="N312" i="1"/>
  <c r="Q312" i="1" s="1"/>
  <c r="NI2" i="8" s="1"/>
  <c r="N308" i="1"/>
  <c r="Q308" i="1" s="1"/>
  <c r="NH2" i="8" s="1"/>
  <c r="N307" i="1"/>
  <c r="Q307" i="1" s="1"/>
  <c r="NG2" i="8" s="1"/>
  <c r="N306" i="1"/>
  <c r="Q306" i="1" s="1"/>
  <c r="NF2" i="8" s="1"/>
  <c r="N305" i="1"/>
  <c r="Q305" i="1" s="1"/>
  <c r="NE2" i="8" s="1"/>
  <c r="N304" i="1"/>
  <c r="Q304" i="1" s="1"/>
  <c r="ND2" i="8" s="1"/>
  <c r="N300" i="1"/>
  <c r="Q300" i="1" s="1"/>
  <c r="NC2" i="8" s="1"/>
  <c r="N299" i="1"/>
  <c r="Q299" i="1" s="1"/>
  <c r="NB2" i="8" s="1"/>
  <c r="N298" i="1"/>
  <c r="Q298" i="1" s="1"/>
  <c r="NA2" i="8" s="1"/>
  <c r="N297" i="1"/>
  <c r="Q297" i="1" s="1"/>
  <c r="MZ2" i="8" s="1"/>
  <c r="N296" i="1"/>
  <c r="Q296" i="1" s="1"/>
  <c r="MY2" i="8" s="1"/>
  <c r="N292" i="1"/>
  <c r="Q292" i="1" s="1"/>
  <c r="MX2" i="8" s="1"/>
  <c r="N291" i="1"/>
  <c r="Q291" i="1" s="1"/>
  <c r="MW2" i="8" s="1"/>
  <c r="N290" i="1"/>
  <c r="Q290" i="1" s="1"/>
  <c r="MV2" i="8" s="1"/>
  <c r="N289" i="1"/>
  <c r="Q289" i="1" s="1"/>
  <c r="MU2" i="8" s="1"/>
  <c r="N288" i="1"/>
  <c r="Q288" i="1" s="1"/>
  <c r="MT2" i="8" s="1"/>
  <c r="N287" i="1"/>
  <c r="Q287" i="1" s="1"/>
  <c r="MS2" i="8" s="1"/>
  <c r="N286" i="1"/>
  <c r="Q286" i="1" s="1"/>
  <c r="MR2" i="8" s="1"/>
  <c r="L282" i="1"/>
  <c r="L281" i="1"/>
  <c r="O275" i="1"/>
  <c r="Q275" i="1" s="1"/>
  <c r="N275" i="1"/>
  <c r="P275" i="1" s="1"/>
  <c r="L273" i="1" s="1"/>
  <c r="N230" i="1"/>
  <c r="P230" i="1" s="1"/>
  <c r="MI2" i="8" s="1"/>
  <c r="N229" i="1"/>
  <c r="P229" i="1" s="1"/>
  <c r="MH2" i="8" s="1"/>
  <c r="A81" i="1"/>
  <c r="MG2" i="8" s="1"/>
  <c r="A74" i="1"/>
  <c r="MA2" i="8" s="1"/>
  <c r="N243" i="1"/>
  <c r="P243" i="1" s="1"/>
  <c r="IG2" i="8" s="1"/>
  <c r="N239" i="1"/>
  <c r="P239" i="1" s="1"/>
  <c r="IC2" i="8" s="1"/>
  <c r="N240" i="1"/>
  <c r="P240" i="1" s="1"/>
  <c r="N245" i="1"/>
  <c r="P245" i="1" s="1"/>
  <c r="II2" i="8" s="1"/>
  <c r="N246" i="1"/>
  <c r="P246" i="1" s="1"/>
  <c r="IJ2" i="8" s="1"/>
  <c r="N247" i="1"/>
  <c r="P247" i="1" s="1"/>
  <c r="IK2" i="8" s="1"/>
  <c r="N248" i="1"/>
  <c r="P248" i="1" s="1"/>
  <c r="IL2" i="8" s="1"/>
  <c r="N249" i="1"/>
  <c r="P249" i="1" s="1"/>
  <c r="IM2" i="8" s="1"/>
  <c r="L17" i="1"/>
  <c r="L15" i="1"/>
  <c r="N244" i="1"/>
  <c r="P244" i="1" s="1"/>
  <c r="IH2" i="8" s="1"/>
  <c r="K126" i="1"/>
  <c r="I126" i="1"/>
  <c r="J126" i="1"/>
  <c r="H126" i="1"/>
  <c r="G126" i="1"/>
  <c r="F126" i="1"/>
  <c r="D40" i="1"/>
  <c r="X2" i="8" s="1"/>
  <c r="F40" i="1"/>
  <c r="Y2" i="8" s="1"/>
  <c r="H40" i="1"/>
  <c r="J40" i="1"/>
  <c r="AA2" i="8" s="1"/>
  <c r="N241" i="1"/>
  <c r="P241" i="1" s="1"/>
  <c r="IE2" i="8" s="1"/>
  <c r="N242" i="1"/>
  <c r="P242" i="1" s="1"/>
  <c r="IF2" i="8" s="1"/>
  <c r="O225" i="1"/>
  <c r="Q225" i="1" s="1"/>
  <c r="HX2" i="8" s="1"/>
  <c r="N225" i="1"/>
  <c r="P225" i="1" s="1"/>
  <c r="K57" i="1"/>
  <c r="CM2" i="8" s="1"/>
  <c r="J57" i="1"/>
  <c r="CL2" i="8" s="1"/>
  <c r="I57" i="1"/>
  <c r="CK2" i="8" s="1"/>
  <c r="H57" i="1"/>
  <c r="CJ2" i="8" s="1"/>
  <c r="G57" i="1"/>
  <c r="CI2" i="8" s="1"/>
  <c r="F57" i="1"/>
  <c r="CH2" i="8" s="1"/>
  <c r="E57" i="1"/>
  <c r="CG2" i="8" s="1"/>
  <c r="D57" i="1"/>
  <c r="CF2" i="8" s="1"/>
  <c r="L10" i="1"/>
  <c r="GE2" i="8" l="1"/>
  <c r="L152" i="1"/>
  <c r="DT2" i="8"/>
  <c r="DV2" i="8"/>
  <c r="H271" i="1"/>
  <c r="JA2" i="8" s="1"/>
  <c r="DU2" i="8"/>
  <c r="H44" i="1"/>
  <c r="Z2" i="8"/>
  <c r="L322" i="1"/>
  <c r="NN2" i="8"/>
  <c r="L240" i="1"/>
  <c r="ID2" i="8"/>
  <c r="DS2" i="8"/>
  <c r="DW2" i="8"/>
  <c r="L279" i="1"/>
  <c r="MK2" i="8"/>
  <c r="GD2" i="8"/>
  <c r="S123" i="1"/>
  <c r="F10" i="6" s="1"/>
  <c r="DR2" i="8"/>
  <c r="L276" i="1"/>
  <c r="MJ2" i="8"/>
  <c r="L225" i="1"/>
  <c r="HW2" i="8"/>
  <c r="L232" i="1"/>
  <c r="L235" i="1"/>
  <c r="Z123" i="1"/>
  <c r="L57" i="1"/>
  <c r="J44" i="1"/>
  <c r="AQ2" i="8" s="1"/>
  <c r="L56" i="1"/>
  <c r="L55" i="1"/>
  <c r="L53" i="1"/>
  <c r="L54" i="1"/>
  <c r="L52" i="1"/>
  <c r="Y123" i="1"/>
  <c r="L115" i="1"/>
  <c r="L23" i="1"/>
  <c r="L114" i="1"/>
  <c r="L116" i="1"/>
  <c r="I312" i="1"/>
  <c r="T123" i="1"/>
  <c r="V123" i="1"/>
  <c r="L29" i="1"/>
  <c r="L25" i="1"/>
  <c r="P118" i="1"/>
  <c r="O118" i="1"/>
  <c r="F44" i="1"/>
  <c r="AO2" i="8" s="1"/>
  <c r="L117" i="1"/>
  <c r="P117" i="1"/>
  <c r="O117" i="1"/>
  <c r="B27" i="1"/>
  <c r="L27" i="1"/>
  <c r="W123" i="1"/>
  <c r="J10" i="6" s="1"/>
  <c r="D44" i="1"/>
  <c r="AN2" i="8" s="1"/>
  <c r="S129" i="1" l="1"/>
  <c r="S135" i="1"/>
  <c r="S127" i="1"/>
  <c r="S130" i="1"/>
  <c r="S133" i="1"/>
  <c r="F14" i="6"/>
  <c r="C6" i="10" s="1"/>
  <c r="F13" i="6"/>
  <c r="C5" i="10" s="1"/>
  <c r="H10" i="6"/>
  <c r="S136" i="1"/>
  <c r="AP2" i="8"/>
  <c r="K83" i="1"/>
  <c r="H84" i="1"/>
  <c r="Y124" i="1"/>
  <c r="L11" i="6" s="1"/>
  <c r="G3" i="10" s="1"/>
  <c r="L10" i="6"/>
  <c r="Z124" i="1"/>
  <c r="M11" i="6" s="1"/>
  <c r="H3" i="10" s="1"/>
  <c r="M10" i="6"/>
  <c r="S131" i="1"/>
  <c r="J14" i="6"/>
  <c r="F6" i="10" s="1"/>
  <c r="J13" i="6"/>
  <c r="F5" i="10" s="1"/>
  <c r="S128" i="1"/>
  <c r="S124" i="1"/>
  <c r="F11" i="6" s="1"/>
  <c r="C3" i="10" s="1"/>
  <c r="V131" i="1"/>
  <c r="I10" i="6"/>
  <c r="S134" i="1"/>
  <c r="S132" i="1"/>
  <c r="T136" i="1"/>
  <c r="G10" i="6"/>
  <c r="K96" i="1"/>
  <c r="H97" i="1"/>
  <c r="Z126" i="1"/>
  <c r="Z127" i="1"/>
  <c r="Z128" i="1"/>
  <c r="Z135" i="1"/>
  <c r="V138" i="1"/>
  <c r="Z137" i="1"/>
  <c r="Z133" i="1"/>
  <c r="Z130" i="1"/>
  <c r="Z131" i="1"/>
  <c r="Z136" i="1"/>
  <c r="Z134" i="1"/>
  <c r="Z125" i="1"/>
  <c r="Z138" i="1"/>
  <c r="Z129" i="1"/>
  <c r="Z132" i="1"/>
  <c r="V136" i="1"/>
  <c r="V134" i="1"/>
  <c r="T133" i="1"/>
  <c r="L156" i="1"/>
  <c r="I68" i="1"/>
  <c r="CR2" i="8" s="1"/>
  <c r="H159" i="1"/>
  <c r="GJ2" i="8" s="1"/>
  <c r="U123" i="1"/>
  <c r="V127" i="1"/>
  <c r="T129" i="1"/>
  <c r="V137" i="1"/>
  <c r="T135" i="1"/>
  <c r="V125" i="1"/>
  <c r="I12" i="6" s="1"/>
  <c r="E4" i="10" s="1"/>
  <c r="X123" i="1"/>
  <c r="V135" i="1"/>
  <c r="V130" i="1"/>
  <c r="V133" i="1"/>
  <c r="T125" i="1"/>
  <c r="G12" i="6" s="1"/>
  <c r="V132" i="1"/>
  <c r="T131" i="1"/>
  <c r="V129" i="1"/>
  <c r="V128" i="1"/>
  <c r="T132" i="1"/>
  <c r="V126" i="1"/>
  <c r="S125" i="1"/>
  <c r="F12" i="6" s="1"/>
  <c r="C4" i="10" s="1"/>
  <c r="Y136" i="1"/>
  <c r="Y128" i="1"/>
  <c r="AA124" i="1"/>
  <c r="Y135" i="1"/>
  <c r="Y134" i="1"/>
  <c r="AA123" i="1"/>
  <c r="Y130" i="1"/>
  <c r="Y137" i="1"/>
  <c r="P123" i="1"/>
  <c r="P124" i="1" s="1"/>
  <c r="Y129" i="1"/>
  <c r="Y132" i="1"/>
  <c r="Y131" i="1"/>
  <c r="Y127" i="1"/>
  <c r="Y133" i="1"/>
  <c r="Y125" i="1"/>
  <c r="L12" i="6" s="1"/>
  <c r="G4" i="10" s="1"/>
  <c r="V124" i="1"/>
  <c r="I11" i="6" s="1"/>
  <c r="E3" i="10" s="1"/>
  <c r="T124" i="1"/>
  <c r="G11" i="6" s="1"/>
  <c r="T128" i="1"/>
  <c r="T138" i="1"/>
  <c r="T130" i="1"/>
  <c r="T126" i="1"/>
  <c r="T134" i="1"/>
  <c r="T127" i="1"/>
  <c r="W124" i="1"/>
  <c r="J11" i="6" s="1"/>
  <c r="F3" i="10" s="1"/>
  <c r="W132" i="1"/>
  <c r="W135" i="1"/>
  <c r="W133" i="1"/>
  <c r="W127" i="1"/>
  <c r="W137" i="1"/>
  <c r="W134" i="1"/>
  <c r="W125" i="1"/>
  <c r="J12" i="6" s="1"/>
  <c r="F4" i="10" s="1"/>
  <c r="W130" i="1"/>
  <c r="W136" i="1"/>
  <c r="W128" i="1"/>
  <c r="W131" i="1"/>
  <c r="W126" i="1"/>
  <c r="X126" i="1" s="1"/>
  <c r="W129" i="1"/>
  <c r="W138" i="1"/>
  <c r="X138" i="1" s="1"/>
  <c r="Q123" i="1"/>
  <c r="H11" i="6" l="1"/>
  <c r="D3" i="10"/>
  <c r="H12" i="6"/>
  <c r="D4" i="10"/>
  <c r="D10" i="6"/>
  <c r="D14" i="6" s="1"/>
  <c r="AA125" i="1"/>
  <c r="M12" i="6"/>
  <c r="H4" i="10" s="1"/>
  <c r="N10" i="6"/>
  <c r="L13" i="6"/>
  <c r="G5" i="10" s="1"/>
  <c r="N11" i="6"/>
  <c r="L14" i="6"/>
  <c r="G6" i="10" s="1"/>
  <c r="I14" i="6"/>
  <c r="E6" i="10" s="1"/>
  <c r="I13" i="6"/>
  <c r="E5" i="10" s="1"/>
  <c r="K11" i="6"/>
  <c r="K10" i="6"/>
  <c r="K12" i="6"/>
  <c r="C10" i="6"/>
  <c r="M13" i="6"/>
  <c r="M14" i="6"/>
  <c r="G14" i="6"/>
  <c r="G13" i="6"/>
  <c r="K13" i="6"/>
  <c r="K14" i="6"/>
  <c r="R123" i="1"/>
  <c r="S126" i="1"/>
  <c r="S138" i="1" s="1"/>
  <c r="U138" i="1" s="1"/>
  <c r="U125" i="1"/>
  <c r="Y126" i="1"/>
  <c r="Y138" i="1" s="1"/>
  <c r="AA138" i="1" s="1"/>
  <c r="P125" i="1"/>
  <c r="AA126" i="1"/>
  <c r="U124" i="1"/>
  <c r="Q138" i="1"/>
  <c r="Q124" i="1"/>
  <c r="R124" i="1" s="1"/>
  <c r="Q126" i="1"/>
  <c r="Q125" i="1"/>
  <c r="X124" i="1"/>
  <c r="X125" i="1"/>
  <c r="D11" i="6" l="1"/>
  <c r="N14" i="6"/>
  <c r="H6" i="10"/>
  <c r="N13" i="6"/>
  <c r="H5" i="10"/>
  <c r="N12" i="6"/>
  <c r="H13" i="6"/>
  <c r="D5" i="10"/>
  <c r="H14" i="6"/>
  <c r="D6" i="10"/>
  <c r="D13" i="6"/>
  <c r="E13" i="6" s="1"/>
  <c r="D12" i="6"/>
  <c r="E12" i="6" s="1"/>
  <c r="E10" i="6"/>
  <c r="E11" i="6"/>
  <c r="C11" i="6"/>
  <c r="C12" i="6"/>
  <c r="E14" i="6"/>
  <c r="C13" i="6"/>
  <c r="C14" i="6"/>
  <c r="P126" i="1"/>
  <c r="R126" i="1" s="1"/>
  <c r="P138" i="1"/>
  <c r="R138" i="1" s="1"/>
  <c r="U126" i="1"/>
  <c r="R125" i="1"/>
</calcChain>
</file>

<file path=xl/sharedStrings.xml><?xml version="1.0" encoding="utf-8"?>
<sst xmlns="http://schemas.openxmlformats.org/spreadsheetml/2006/main" count="8145" uniqueCount="6195">
  <si>
    <t>Colonna di controllo</t>
  </si>
  <si>
    <t>Persona a cui inviare i risultati:</t>
  </si>
  <si>
    <t>E-mail:</t>
  </si>
  <si>
    <t>A.1 Denominazione dell'impresa</t>
  </si>
  <si>
    <t>A.3 Partita IVA</t>
  </si>
  <si>
    <t>A.5 L'impresa è plurilocalizzata?</t>
  </si>
  <si>
    <t>No</t>
  </si>
  <si>
    <t>Sì</t>
  </si>
  <si>
    <t>A.6 I dati che inserirà nel questionario riguardano:</t>
  </si>
  <si>
    <t>Provincia</t>
  </si>
  <si>
    <t>solo l'unità locale</t>
  </si>
  <si>
    <t>B.1 Numero di lavoratori dipendenti per sesso e tipologia contrattuale</t>
  </si>
  <si>
    <t>Maschi</t>
  </si>
  <si>
    <t>Femmine</t>
  </si>
  <si>
    <t>Indeterminato full-time</t>
  </si>
  <si>
    <t>Indeterminato part-time</t>
  </si>
  <si>
    <t>Determinato full-time</t>
  </si>
  <si>
    <t>Determinato part-time</t>
  </si>
  <si>
    <t>Apprendistato</t>
  </si>
  <si>
    <t>di cui
part-time</t>
  </si>
  <si>
    <t>Dirigenti</t>
  </si>
  <si>
    <t>Quadri</t>
  </si>
  <si>
    <t>Impiegati</t>
  </si>
  <si>
    <t>Intermedi</t>
  </si>
  <si>
    <t>Operai</t>
  </si>
  <si>
    <t>Quadri/Impiegati/ Intermedi</t>
  </si>
  <si>
    <t>Check interno: correzioni per errori presunti</t>
  </si>
  <si>
    <t>Se azienda ha fornito monte ferie /ore lavorate invece che pro-capite</t>
  </si>
  <si>
    <t>Allora pro-capite sarebbe:</t>
  </si>
  <si>
    <t>QII</t>
  </si>
  <si>
    <t>O</t>
  </si>
  <si>
    <t>Ferie</t>
  </si>
  <si>
    <t>Orario</t>
  </si>
  <si>
    <t>Totale</t>
  </si>
  <si>
    <t>Impiegati/Intermedi</t>
  </si>
  <si>
    <t>Qualora fosse disponibile solo un'informazione aggregata, indicare qui sotto il personale a cui si riferiscono i dati 
(es. maschi+femmine; quadri+impiegati).</t>
  </si>
  <si>
    <t>I dati si riferiscono a:</t>
  </si>
  <si>
    <t>Lavoratori*</t>
  </si>
  <si>
    <t>Ore lavorabili</t>
  </si>
  <si>
    <t>Ore lavorate</t>
  </si>
  <si>
    <t>Ore assenza pro-capite</t>
  </si>
  <si>
    <t>1. Infortuni per lavoro e malattie professionali</t>
  </si>
  <si>
    <t>1. Giorni infortuni pro-capite</t>
  </si>
  <si>
    <t>2. Giorni malattia pro-capite</t>
  </si>
  <si>
    <t>3. Congedi retribuiti</t>
  </si>
  <si>
    <t>3. Giorni congedi pro-capite</t>
  </si>
  <si>
    <t xml:space="preserve">   4a. di cui agevolazioni ex lege 104/92</t>
  </si>
  <si>
    <t>6. Altre assenze non retribuite</t>
  </si>
  <si>
    <t>8. Giorni CIG pro-capite</t>
  </si>
  <si>
    <t>9. Ore di lavoro straordinario</t>
  </si>
  <si>
    <t>9.  Ore straordinario pro-capite</t>
  </si>
  <si>
    <t>Tasso di gravità</t>
  </si>
  <si>
    <t>NOTE PER LA COMPILAZIONE DELLA TABELLA C.3</t>
  </si>
  <si>
    <t xml:space="preserve">* Numero medio di lavoratori a tempo indeterminato full-time </t>
  </si>
  <si>
    <t>NO</t>
  </si>
  <si>
    <t>(Scegliere Provincia)</t>
  </si>
  <si>
    <t>Denominazione regione</t>
  </si>
  <si>
    <t>Ripartizione geografica</t>
  </si>
  <si>
    <t>AG - Agrigento</t>
  </si>
  <si>
    <t>AG</t>
  </si>
  <si>
    <t>SICILIA</t>
  </si>
  <si>
    <t>ISOLE</t>
  </si>
  <si>
    <t>CENTRO-SUD</t>
  </si>
  <si>
    <t>AL - Alessandria</t>
  </si>
  <si>
    <t>AL</t>
  </si>
  <si>
    <t>PIEMONTE</t>
  </si>
  <si>
    <t>NORD-OVEST</t>
  </si>
  <si>
    <t>AN - Ancona</t>
  </si>
  <si>
    <t>AN</t>
  </si>
  <si>
    <t>MARCHE</t>
  </si>
  <si>
    <t>CENTRO</t>
  </si>
  <si>
    <t>AO - Valle d'Aosta</t>
  </si>
  <si>
    <t>AO</t>
  </si>
  <si>
    <t>VALLE D'AOSTA</t>
  </si>
  <si>
    <t>AP - Ascoli Piceno</t>
  </si>
  <si>
    <t>AP</t>
  </si>
  <si>
    <t>AQ - L'Aquila</t>
  </si>
  <si>
    <t>AQ</t>
  </si>
  <si>
    <t>ABRUZZO</t>
  </si>
  <si>
    <t>SUD</t>
  </si>
  <si>
    <t>AR - Arezzo</t>
  </si>
  <si>
    <t>AR</t>
  </si>
  <si>
    <t>TOSCANA</t>
  </si>
  <si>
    <t>AT - Asti</t>
  </si>
  <si>
    <t>AT</t>
  </si>
  <si>
    <t>AV - Avellino</t>
  </si>
  <si>
    <t>AV</t>
  </si>
  <si>
    <t>CAMPANIA</t>
  </si>
  <si>
    <t>BA - Bari</t>
  </si>
  <si>
    <t>BA</t>
  </si>
  <si>
    <t>PUGLIA</t>
  </si>
  <si>
    <t>BG - Bergamo</t>
  </si>
  <si>
    <t>BG</t>
  </si>
  <si>
    <t>LOMBARDIA</t>
  </si>
  <si>
    <t>BI - Biella</t>
  </si>
  <si>
    <t>BI</t>
  </si>
  <si>
    <t>BL - Belluno</t>
  </si>
  <si>
    <t>BL</t>
  </si>
  <si>
    <t>VENETO</t>
  </si>
  <si>
    <t>NORD-EST</t>
  </si>
  <si>
    <t>BN - Benevento</t>
  </si>
  <si>
    <t>BN</t>
  </si>
  <si>
    <t>BO - Bologna</t>
  </si>
  <si>
    <t>BO</t>
  </si>
  <si>
    <t>EMILIA-ROMAGNA</t>
  </si>
  <si>
    <t>BR - Brindisi</t>
  </si>
  <si>
    <t>BR</t>
  </si>
  <si>
    <t>BS - Brescia</t>
  </si>
  <si>
    <t>BS</t>
  </si>
  <si>
    <t>BT - Barletta-Andria-Trani</t>
  </si>
  <si>
    <t>BT</t>
  </si>
  <si>
    <t>BZ - Bolzano</t>
  </si>
  <si>
    <t>BZ</t>
  </si>
  <si>
    <t>TRENTINO-ALTO ADIGE</t>
  </si>
  <si>
    <t>CA - Cagliari</t>
  </si>
  <si>
    <t>CA</t>
  </si>
  <si>
    <t>SARDEGNA</t>
  </si>
  <si>
    <t>CB - Campobasso</t>
  </si>
  <si>
    <t>CB</t>
  </si>
  <si>
    <t>MOLISE</t>
  </si>
  <si>
    <t>CE - Caserta</t>
  </si>
  <si>
    <t>CE</t>
  </si>
  <si>
    <t>CH - Chieti</t>
  </si>
  <si>
    <t>CH</t>
  </si>
  <si>
    <t>CL - Caltanissetta</t>
  </si>
  <si>
    <t>CL</t>
  </si>
  <si>
    <t>CN - Cuneo</t>
  </si>
  <si>
    <t>CN</t>
  </si>
  <si>
    <t>CO - Como</t>
  </si>
  <si>
    <t>CO</t>
  </si>
  <si>
    <t>CR - Cremona</t>
  </si>
  <si>
    <t>CR</t>
  </si>
  <si>
    <t>CS - Cosenza</t>
  </si>
  <si>
    <t>CS</t>
  </si>
  <si>
    <t>CALABRIA</t>
  </si>
  <si>
    <t>CT - Catania</t>
  </si>
  <si>
    <t>CT</t>
  </si>
  <si>
    <t>CZ - Catanzaro</t>
  </si>
  <si>
    <t>CZ</t>
  </si>
  <si>
    <t>EN - Enna</t>
  </si>
  <si>
    <t>EN</t>
  </si>
  <si>
    <t>FC - Forlì-Cesena</t>
  </si>
  <si>
    <t>FC</t>
  </si>
  <si>
    <t>FE - Ferrara</t>
  </si>
  <si>
    <t>FE</t>
  </si>
  <si>
    <t>FG - Foggia</t>
  </si>
  <si>
    <t>FG</t>
  </si>
  <si>
    <t>FI - Firenze</t>
  </si>
  <si>
    <t>FI</t>
  </si>
  <si>
    <t>FM - Fermo</t>
  </si>
  <si>
    <t>FM</t>
  </si>
  <si>
    <t>FR - Frosinone</t>
  </si>
  <si>
    <t>FR</t>
  </si>
  <si>
    <t>LAZIO</t>
  </si>
  <si>
    <t>GE - Genova</t>
  </si>
  <si>
    <t>GE</t>
  </si>
  <si>
    <t>LIGURIA</t>
  </si>
  <si>
    <t>GO - Gorizia</t>
  </si>
  <si>
    <t>GO</t>
  </si>
  <si>
    <t>FRIULI-VENEZIA GIULIA</t>
  </si>
  <si>
    <t>GR - Grosseto</t>
  </si>
  <si>
    <t>GR</t>
  </si>
  <si>
    <t>IM - Imperia</t>
  </si>
  <si>
    <t>IM</t>
  </si>
  <si>
    <t>IS - Isernia</t>
  </si>
  <si>
    <t>IS</t>
  </si>
  <si>
    <t>KR - Crotone</t>
  </si>
  <si>
    <t>KR</t>
  </si>
  <si>
    <t>LC - Lecco</t>
  </si>
  <si>
    <t>LC</t>
  </si>
  <si>
    <t>LE - Lecce</t>
  </si>
  <si>
    <t>LE</t>
  </si>
  <si>
    <t>LI - Livorno</t>
  </si>
  <si>
    <t>LI</t>
  </si>
  <si>
    <t>LO - Lodi</t>
  </si>
  <si>
    <t>LO</t>
  </si>
  <si>
    <t>LT - Latina</t>
  </si>
  <si>
    <t>LT</t>
  </si>
  <si>
    <t>LU - Lucca</t>
  </si>
  <si>
    <t>LU</t>
  </si>
  <si>
    <t>MB - Monza e della Brianza</t>
  </si>
  <si>
    <t>MB</t>
  </si>
  <si>
    <t>MC - Macerata</t>
  </si>
  <si>
    <t>MC</t>
  </si>
  <si>
    <t>ME - Messina</t>
  </si>
  <si>
    <t>ME</t>
  </si>
  <si>
    <t>MI - Milano</t>
  </si>
  <si>
    <t>MI</t>
  </si>
  <si>
    <t>MN - Mantova</t>
  </si>
  <si>
    <t>MN</t>
  </si>
  <si>
    <t>MO - Modena</t>
  </si>
  <si>
    <t>MO</t>
  </si>
  <si>
    <t>MS - Massa-Carrara</t>
  </si>
  <si>
    <t>MS</t>
  </si>
  <si>
    <t>MT - Matera</t>
  </si>
  <si>
    <t>MT</t>
  </si>
  <si>
    <t>NA - Napoli</t>
  </si>
  <si>
    <t>NA</t>
  </si>
  <si>
    <t>NO - Novara</t>
  </si>
  <si>
    <t>NU - Nuoro</t>
  </si>
  <si>
    <t>NU</t>
  </si>
  <si>
    <t>OR - Oristano</t>
  </si>
  <si>
    <t>OR</t>
  </si>
  <si>
    <t>PA - Palermo</t>
  </si>
  <si>
    <t>PA</t>
  </si>
  <si>
    <t>PC - Piacenza</t>
  </si>
  <si>
    <t>PC</t>
  </si>
  <si>
    <t>PD - Padova</t>
  </si>
  <si>
    <t>PD</t>
  </si>
  <si>
    <t>PE - Pescara</t>
  </si>
  <si>
    <t>PE</t>
  </si>
  <si>
    <t>PG - Perugia</t>
  </si>
  <si>
    <t>PG</t>
  </si>
  <si>
    <t>UMBRIA</t>
  </si>
  <si>
    <t>PI - Pisa</t>
  </si>
  <si>
    <t>PI</t>
  </si>
  <si>
    <t>PN - Pordenone</t>
  </si>
  <si>
    <t>PN</t>
  </si>
  <si>
    <t>PO - Prato</t>
  </si>
  <si>
    <t>PO</t>
  </si>
  <si>
    <t>PR - Parma</t>
  </si>
  <si>
    <t>PR</t>
  </si>
  <si>
    <t>PT - Pistoia</t>
  </si>
  <si>
    <t>PT</t>
  </si>
  <si>
    <t>PU - Pesaro e Urbino</t>
  </si>
  <si>
    <t>PU</t>
  </si>
  <si>
    <t>PV - Pavia</t>
  </si>
  <si>
    <t>PV</t>
  </si>
  <si>
    <t>PZ - Potenza</t>
  </si>
  <si>
    <t>PZ</t>
  </si>
  <si>
    <t>BASILICATA</t>
  </si>
  <si>
    <t>RA - Ravenna</t>
  </si>
  <si>
    <t>RA</t>
  </si>
  <si>
    <t>RC - Reggio di Calabria</t>
  </si>
  <si>
    <t>RC</t>
  </si>
  <si>
    <t>RE - Reggio nell'Emilia</t>
  </si>
  <si>
    <t>RE</t>
  </si>
  <si>
    <t>RG - Ragusa</t>
  </si>
  <si>
    <t>RG</t>
  </si>
  <si>
    <t>RI - Rieti</t>
  </si>
  <si>
    <t>RI</t>
  </si>
  <si>
    <t>RM - Roma</t>
  </si>
  <si>
    <t>RM</t>
  </si>
  <si>
    <t>RN - Rimini</t>
  </si>
  <si>
    <t>RN</t>
  </si>
  <si>
    <t>RO - Rovigo</t>
  </si>
  <si>
    <t>RO</t>
  </si>
  <si>
    <t>SA - Salerno</t>
  </si>
  <si>
    <t>SA</t>
  </si>
  <si>
    <t>SI - Siena</t>
  </si>
  <si>
    <t>SI</t>
  </si>
  <si>
    <t>SO - Sondrio</t>
  </si>
  <si>
    <t>SO</t>
  </si>
  <si>
    <t>SP - La Spezia</t>
  </si>
  <si>
    <t>SP</t>
  </si>
  <si>
    <t>SR - Siracusa</t>
  </si>
  <si>
    <t>SR</t>
  </si>
  <si>
    <t>SS - Sassari</t>
  </si>
  <si>
    <t>SS</t>
  </si>
  <si>
    <t>SV - Savona</t>
  </si>
  <si>
    <t>SV</t>
  </si>
  <si>
    <t>TA - Taranto</t>
  </si>
  <si>
    <t>TA</t>
  </si>
  <si>
    <t>TE - Teramo</t>
  </si>
  <si>
    <t>TE</t>
  </si>
  <si>
    <t>TN - Trento</t>
  </si>
  <si>
    <t>TN</t>
  </si>
  <si>
    <t>TO - Torino</t>
  </si>
  <si>
    <t>TO</t>
  </si>
  <si>
    <t>TP - Trapani</t>
  </si>
  <si>
    <t>TP</t>
  </si>
  <si>
    <t>TR - Terni</t>
  </si>
  <si>
    <t>TR</t>
  </si>
  <si>
    <t>TS - Trieste</t>
  </si>
  <si>
    <t>TS</t>
  </si>
  <si>
    <t>TV - Treviso</t>
  </si>
  <si>
    <t>TV</t>
  </si>
  <si>
    <t>UD - Udine</t>
  </si>
  <si>
    <t>UD</t>
  </si>
  <si>
    <t>VA - Varese</t>
  </si>
  <si>
    <t>VA</t>
  </si>
  <si>
    <t>VB - Verbano-Cusio-Ossola</t>
  </si>
  <si>
    <t>VB</t>
  </si>
  <si>
    <t>VC - Vercelli</t>
  </si>
  <si>
    <t>VC</t>
  </si>
  <si>
    <t>VE - Venezia</t>
  </si>
  <si>
    <t>VE</t>
  </si>
  <si>
    <t>VI - Vicenza</t>
  </si>
  <si>
    <t>VI</t>
  </si>
  <si>
    <t>VR - Verona</t>
  </si>
  <si>
    <t>VR</t>
  </si>
  <si>
    <t>VT - Viterbo</t>
  </si>
  <si>
    <t>VT</t>
  </si>
  <si>
    <t>VV - Vibo Valentia</t>
  </si>
  <si>
    <t>VV</t>
  </si>
  <si>
    <t>assunti</t>
  </si>
  <si>
    <t>SU - Sud Sardegna</t>
  </si>
  <si>
    <t>SU</t>
  </si>
  <si>
    <t>B.2 Numero di lavoratori DIPENDENTI A TEMPO INDETERMINATO per sesso e inquadramento professionale</t>
  </si>
  <si>
    <t>Totale INDETERMINATO</t>
  </si>
  <si>
    <t>Attenzione: questa tabella è riferita ai soli LAVORATORI A TEMPO INDETERMINATO</t>
  </si>
  <si>
    <t>TOTALE dipendenti</t>
  </si>
  <si>
    <t>di cui:</t>
  </si>
  <si>
    <t>- per dimissioni</t>
  </si>
  <si>
    <t>Altro (specificare)</t>
  </si>
  <si>
    <r>
      <rPr>
        <vertAlign val="superscript"/>
        <sz val="9"/>
        <color theme="1"/>
        <rFont val="Arial"/>
        <family val="2"/>
      </rPr>
      <t>1</t>
    </r>
    <r>
      <rPr>
        <sz val="9"/>
        <color theme="1"/>
        <rFont val="Arial"/>
        <family val="2"/>
      </rPr>
      <t xml:space="preserve"> Ex-festività, riduzioni di orario di lavoro.</t>
    </r>
  </si>
  <si>
    <r>
      <t xml:space="preserve">di cui </t>
    </r>
    <r>
      <rPr>
        <b/>
        <sz val="12"/>
        <color rgb="FF008000"/>
        <rFont val="Arial"/>
        <family val="2"/>
      </rPr>
      <t>MINUTI SETTIMANALI</t>
    </r>
    <r>
      <rPr>
        <sz val="10"/>
        <rFont val="Arial"/>
        <family val="2"/>
      </rPr>
      <t xml:space="preserve"> di pause retribuite per lavoratore a settimana
(</t>
    </r>
    <r>
      <rPr>
        <b/>
        <sz val="12"/>
        <color rgb="FF008000"/>
        <rFont val="Arial"/>
        <family val="2"/>
      </rPr>
      <t>es.</t>
    </r>
    <r>
      <rPr>
        <b/>
        <sz val="12"/>
        <color theme="6" tint="-0.249977111117893"/>
        <rFont val="Arial"/>
        <family val="2"/>
      </rPr>
      <t xml:space="preserve"> </t>
    </r>
    <r>
      <rPr>
        <sz val="10"/>
        <rFont val="Arial"/>
        <family val="2"/>
      </rPr>
      <t xml:space="preserve">10 minuti per 5 giorni = </t>
    </r>
    <r>
      <rPr>
        <b/>
        <sz val="12"/>
        <color rgb="FF008000"/>
        <rFont val="Arial"/>
        <family val="2"/>
      </rPr>
      <t>50 minuti</t>
    </r>
    <r>
      <rPr>
        <sz val="10"/>
        <rFont val="Arial"/>
        <family val="2"/>
      </rPr>
      <t xml:space="preserve"> alla settimana)</t>
    </r>
  </si>
  <si>
    <t>Punto 3: indicare le ore di assenza per congedi parentali (es. maternità obbligatoria e facoltativa, allattamento) e matrimoniali.</t>
  </si>
  <si>
    <t>8. CIG o Fondi di solidarietà (es. FIS)</t>
  </si>
  <si>
    <t>2a. di cui per carenza</t>
  </si>
  <si>
    <t>Punti 1-7: indicare il numero complessivo di ore perse per motivo di assenza, per qualifica e sesso.</t>
  </si>
  <si>
    <t>2. Malattie non professionali</t>
  </si>
  <si>
    <t>…...........................................................................</t>
  </si>
  <si>
    <t>cessati (dimissioni + pensionamenti + licenziamenti + contratti terminati ...)</t>
  </si>
  <si>
    <r>
      <rPr>
        <b/>
        <sz val="10"/>
        <rFont val="Arial"/>
        <family val="2"/>
      </rPr>
      <t>C.2</t>
    </r>
    <r>
      <rPr>
        <sz val="10"/>
        <rFont val="Arial"/>
        <family val="2"/>
      </rPr>
      <t xml:space="preserve"> </t>
    </r>
    <r>
      <rPr>
        <b/>
        <sz val="12"/>
        <color rgb="FF0000FF"/>
        <rFont val="Arial"/>
        <family val="2"/>
      </rPr>
      <t>ORARIO SETTIMANALE</t>
    </r>
    <r>
      <rPr>
        <sz val="10"/>
        <rFont val="Arial"/>
        <family val="2"/>
      </rPr>
      <t xml:space="preserve"> per lavoratore da CCNL,
al lordo delle pause retribuite (</t>
    </r>
    <r>
      <rPr>
        <b/>
        <sz val="12"/>
        <color rgb="FF0000FF"/>
        <rFont val="Arial"/>
        <family val="2"/>
      </rPr>
      <t>es. 40 ore a settimana</t>
    </r>
    <r>
      <rPr>
        <sz val="10"/>
        <rFont val="Arial"/>
        <family val="2"/>
      </rPr>
      <t>; 37,5 ore; ecc.)</t>
    </r>
  </si>
  <si>
    <t>Le confermiamo di aver ricevuto il questionario che ci ha gentilmente compilato.</t>
  </si>
  <si>
    <r>
      <t xml:space="preserve">Vogliamo ringraziarla per l’indispensabile collaborazione che ci ha prestato e le restituiamo - sulla base dei dati che ha inserito - un quadro sintetico della situazione della sua azienda per quanto riguarda </t>
    </r>
    <r>
      <rPr>
        <b/>
        <sz val="11"/>
        <color theme="3"/>
        <rFont val="Arial"/>
        <family val="2"/>
      </rPr>
      <t>ore lavorate</t>
    </r>
    <r>
      <rPr>
        <sz val="11"/>
        <color theme="3"/>
        <rFont val="Arial"/>
        <family val="2"/>
      </rPr>
      <t xml:space="preserve"> e </t>
    </r>
    <r>
      <rPr>
        <b/>
        <sz val="11"/>
        <color theme="3"/>
        <rFont val="Arial"/>
        <family val="2"/>
      </rPr>
      <t>tassi di assenza</t>
    </r>
    <r>
      <rPr>
        <sz val="11"/>
        <color theme="3"/>
        <rFont val="Arial"/>
        <family val="2"/>
      </rPr>
      <t>:</t>
    </r>
  </si>
  <si>
    <t>Rimaniamo a disposizione per ogni chiarimento sui numeri contenuti nella tabella.</t>
  </si>
  <si>
    <t>Con i migliori saluti.</t>
  </si>
  <si>
    <t>PER LE ASSOCIAZIONI: Metodo di calcolo del tasso di gravità</t>
  </si>
  <si>
    <t>Elementi per il calcolo:</t>
  </si>
  <si>
    <t>Esempio</t>
  </si>
  <si>
    <t xml:space="preserve">   giorni dell'anno</t>
  </si>
  <si>
    <t xml:space="preserve">   sabati e domeniche</t>
  </si>
  <si>
    <t xml:space="preserve">   giorni di ferie e P.A.R.</t>
  </si>
  <si>
    <t xml:space="preserve">   orario settimanale</t>
  </si>
  <si>
    <t xml:space="preserve">   pause retribuite per settimana (in minuti)</t>
  </si>
  <si>
    <t xml:space="preserve">   ore di CIG (pro-capite)</t>
  </si>
  <si>
    <t>1. Infortuni sul lavoro e malattie professionali</t>
  </si>
  <si>
    <t xml:space="preserve">4. Altri permessi retribuiti </t>
  </si>
  <si>
    <t xml:space="preserve">5. Assenze per sciopero </t>
  </si>
  <si>
    <t xml:space="preserve">7. Ore di assemblea </t>
  </si>
  <si>
    <r>
      <rPr>
        <b/>
        <i/>
        <u/>
        <sz val="11"/>
        <rFont val="Arial"/>
        <family val="2"/>
      </rPr>
      <t>Ore di assenza pro-capite</t>
    </r>
    <r>
      <rPr>
        <b/>
        <i/>
        <sz val="11"/>
        <rFont val="Arial"/>
        <family val="2"/>
      </rPr>
      <t xml:space="preserve"> (totale):</t>
    </r>
  </si>
  <si>
    <r>
      <t>Tasso di gravità</t>
    </r>
    <r>
      <rPr>
        <sz val="11"/>
        <color theme="1"/>
        <rFont val="Arial"/>
        <family val="2"/>
      </rPr>
      <t xml:space="preserve">: Ore di assenza in % delle ore lavorabili = </t>
    </r>
  </si>
  <si>
    <t>01</t>
  </si>
  <si>
    <t>01.1</t>
  </si>
  <si>
    <t>01.11</t>
  </si>
  <si>
    <t>01.12</t>
  </si>
  <si>
    <t>Coltivazione di riso</t>
  </si>
  <si>
    <t>01.12.0</t>
  </si>
  <si>
    <t>01.12.00</t>
  </si>
  <si>
    <t>01.13</t>
  </si>
  <si>
    <t>Coltivazione di ortaggi e meloni, radici e tuberi</t>
  </si>
  <si>
    <t>01.13.1</t>
  </si>
  <si>
    <t>01.13.2</t>
  </si>
  <si>
    <t>01.13.20</t>
  </si>
  <si>
    <t>01.13.3</t>
  </si>
  <si>
    <t>01.13.30</t>
  </si>
  <si>
    <t>01.14</t>
  </si>
  <si>
    <t>Coltivazione di canna da zucchero</t>
  </si>
  <si>
    <t>01.14.0</t>
  </si>
  <si>
    <t>01.14.00</t>
  </si>
  <si>
    <t>01.15</t>
  </si>
  <si>
    <t>Coltivazione di tabacco</t>
  </si>
  <si>
    <t>01.15.0</t>
  </si>
  <si>
    <t>01.15.00</t>
  </si>
  <si>
    <t>01.16</t>
  </si>
  <si>
    <t>Coltivazione di piante tessili</t>
  </si>
  <si>
    <t>01.16.0</t>
  </si>
  <si>
    <t>01.16.00</t>
  </si>
  <si>
    <t>01.19</t>
  </si>
  <si>
    <t>01.19.1</t>
  </si>
  <si>
    <t>Coltivazione di fiori in piena aria</t>
  </si>
  <si>
    <t>01.19.9</t>
  </si>
  <si>
    <t>01.19.90</t>
  </si>
  <si>
    <t>01.2</t>
  </si>
  <si>
    <t>01.21</t>
  </si>
  <si>
    <t>Coltivazione di uva</t>
  </si>
  <si>
    <t>01.21.0</t>
  </si>
  <si>
    <t>01.21.00</t>
  </si>
  <si>
    <t>01.22</t>
  </si>
  <si>
    <t>Coltivazione di frutta di origine tropicale e subtropicale</t>
  </si>
  <si>
    <t>01.22.0</t>
  </si>
  <si>
    <t>01.22.00</t>
  </si>
  <si>
    <t>01.23</t>
  </si>
  <si>
    <t>Coltivazione di agrumi</t>
  </si>
  <si>
    <t>01.23.0</t>
  </si>
  <si>
    <t>01.23.00</t>
  </si>
  <si>
    <t>01.24</t>
  </si>
  <si>
    <t>Coltivazione di pomacee e frutta a nocciolo</t>
  </si>
  <si>
    <t>01.24.0</t>
  </si>
  <si>
    <t>01.24.00</t>
  </si>
  <si>
    <t>01.25</t>
  </si>
  <si>
    <t>01.25.0</t>
  </si>
  <si>
    <t>01.25.00</t>
  </si>
  <si>
    <t>01.26</t>
  </si>
  <si>
    <t>Coltivazione di frutti oleosi</t>
  </si>
  <si>
    <t>01.26.0</t>
  </si>
  <si>
    <t>01.26.00</t>
  </si>
  <si>
    <t>01.27</t>
  </si>
  <si>
    <t>Coltivazione di piante per la produzione di bevande</t>
  </si>
  <si>
    <t>01.27.0</t>
  </si>
  <si>
    <t>01.27.00</t>
  </si>
  <si>
    <t>01.28</t>
  </si>
  <si>
    <t>Coltivazione di spezie, piante aromatiche e farmaceutiche</t>
  </si>
  <si>
    <t>01.28.0</t>
  </si>
  <si>
    <t>01.28.00</t>
  </si>
  <si>
    <t>01.29</t>
  </si>
  <si>
    <t>01.29.0</t>
  </si>
  <si>
    <t>01.29.00</t>
  </si>
  <si>
    <t>01.3</t>
  </si>
  <si>
    <t>01.30</t>
  </si>
  <si>
    <t>Riproduzione delle piante</t>
  </si>
  <si>
    <t>01.30.0</t>
  </si>
  <si>
    <t>01.30.00</t>
  </si>
  <si>
    <t>01.4</t>
  </si>
  <si>
    <t>01.41</t>
  </si>
  <si>
    <t>Allevamento di bovini da latte</t>
  </si>
  <si>
    <t>01.41.0</t>
  </si>
  <si>
    <t>01.41.00</t>
  </si>
  <si>
    <t>01.42</t>
  </si>
  <si>
    <t>01.42.0</t>
  </si>
  <si>
    <t>01.42.00</t>
  </si>
  <si>
    <t>01.43</t>
  </si>
  <si>
    <t>Allevamento di cavalli e altri equini</t>
  </si>
  <si>
    <t>01.43.0</t>
  </si>
  <si>
    <t>01.43.00</t>
  </si>
  <si>
    <t>01.44</t>
  </si>
  <si>
    <t>Allevamento di cammelli e camelidi</t>
  </si>
  <si>
    <t>01.44.0</t>
  </si>
  <si>
    <t>01.44.00</t>
  </si>
  <si>
    <t>01.45</t>
  </si>
  <si>
    <t>Allevamento di ovini e caprini</t>
  </si>
  <si>
    <t>01.45.0</t>
  </si>
  <si>
    <t>01.45.00</t>
  </si>
  <si>
    <t>01.46</t>
  </si>
  <si>
    <t>Allevamento di suini</t>
  </si>
  <si>
    <t>01.46.0</t>
  </si>
  <si>
    <t>01.46.00</t>
  </si>
  <si>
    <t>01.47</t>
  </si>
  <si>
    <t>Allevamento di pollame</t>
  </si>
  <si>
    <t>01.47.0</t>
  </si>
  <si>
    <t>01.47.00</t>
  </si>
  <si>
    <t>Allevamento di altri animali</t>
  </si>
  <si>
    <t>Allevamento di conigli</t>
  </si>
  <si>
    <t>Apicoltura</t>
  </si>
  <si>
    <t>Bachicoltura</t>
  </si>
  <si>
    <t>01.5</t>
  </si>
  <si>
    <t>01.50</t>
  </si>
  <si>
    <t>Coltivazioni agricole associate all'allevamento di animali: attività mista</t>
  </si>
  <si>
    <t>01.50.0</t>
  </si>
  <si>
    <t>01.50.00</t>
  </si>
  <si>
    <t>01.6</t>
  </si>
  <si>
    <t>01.61</t>
  </si>
  <si>
    <t>Attività di supporto alla produzione vegetale</t>
  </si>
  <si>
    <t>01.62</t>
  </si>
  <si>
    <t>Attività di supporto alla produzione animale</t>
  </si>
  <si>
    <t>01.62.0</t>
  </si>
  <si>
    <t>01.62.01</t>
  </si>
  <si>
    <t>01.62.09</t>
  </si>
  <si>
    <t>01.63</t>
  </si>
  <si>
    <t>Attività successive alla raccolta</t>
  </si>
  <si>
    <t>Lavorazione delle sementi per la semina</t>
  </si>
  <si>
    <t>01.7</t>
  </si>
  <si>
    <t>01.70</t>
  </si>
  <si>
    <t>Caccia, cattura di animali e servizi connessi</t>
  </si>
  <si>
    <t>01.70.0</t>
  </si>
  <si>
    <t>01.70.00</t>
  </si>
  <si>
    <t>02</t>
  </si>
  <si>
    <t>02.1</t>
  </si>
  <si>
    <t>02.10</t>
  </si>
  <si>
    <t>02.10.0</t>
  </si>
  <si>
    <t>Silvicoltura e altre attività forestali</t>
  </si>
  <si>
    <t>02.10.00</t>
  </si>
  <si>
    <t>02.2</t>
  </si>
  <si>
    <t>02.20</t>
  </si>
  <si>
    <t>Utilizzo di aree forestali</t>
  </si>
  <si>
    <t>02.20.0</t>
  </si>
  <si>
    <t>02.20.00</t>
  </si>
  <si>
    <t>02.3</t>
  </si>
  <si>
    <t>02.30</t>
  </si>
  <si>
    <t>Raccolta di prodotti selvatici non legnosi</t>
  </si>
  <si>
    <t>02.30.0</t>
  </si>
  <si>
    <t>02.30.00</t>
  </si>
  <si>
    <t>02.4</t>
  </si>
  <si>
    <t>02.40</t>
  </si>
  <si>
    <t>Servizi di supporto per la silvicoltura</t>
  </si>
  <si>
    <t>02.40.0</t>
  </si>
  <si>
    <t>02.40.00</t>
  </si>
  <si>
    <t>03</t>
  </si>
  <si>
    <t>03.1</t>
  </si>
  <si>
    <t>03.11</t>
  </si>
  <si>
    <t>Pesca marina</t>
  </si>
  <si>
    <t>03.11.0</t>
  </si>
  <si>
    <t>03.11.00</t>
  </si>
  <si>
    <t>03.12</t>
  </si>
  <si>
    <t>Pesca in acque dolci</t>
  </si>
  <si>
    <t>03.12.0</t>
  </si>
  <si>
    <t>03.12.00</t>
  </si>
  <si>
    <t>03.2</t>
  </si>
  <si>
    <t>03.21</t>
  </si>
  <si>
    <t>Acquacoltura marina</t>
  </si>
  <si>
    <t>03.21.0</t>
  </si>
  <si>
    <t>03.22</t>
  </si>
  <si>
    <t>Acquacoltura in acque dolci</t>
  </si>
  <si>
    <t>03.22.0</t>
  </si>
  <si>
    <t>05</t>
  </si>
  <si>
    <t>05.1</t>
  </si>
  <si>
    <t>05.10</t>
  </si>
  <si>
    <t>Estrazione di antracite</t>
  </si>
  <si>
    <t>05.10.0</t>
  </si>
  <si>
    <t>05.10.00</t>
  </si>
  <si>
    <t>05.2</t>
  </si>
  <si>
    <t>05.20</t>
  </si>
  <si>
    <t>Estrazione di lignite</t>
  </si>
  <si>
    <t>05.20.0</t>
  </si>
  <si>
    <t>05.20.00</t>
  </si>
  <si>
    <t>06</t>
  </si>
  <si>
    <t>06.1</t>
  </si>
  <si>
    <t>06.10</t>
  </si>
  <si>
    <t>Estrazione di petrolio greggio</t>
  </si>
  <si>
    <t>06.10.0</t>
  </si>
  <si>
    <t>06.10.00</t>
  </si>
  <si>
    <t>06.2</t>
  </si>
  <si>
    <t>06.20</t>
  </si>
  <si>
    <t>Estrazione di gas naturale</t>
  </si>
  <si>
    <t>06.20.0</t>
  </si>
  <si>
    <t>06.20.00</t>
  </si>
  <si>
    <t>07</t>
  </si>
  <si>
    <t>07.1</t>
  </si>
  <si>
    <t>07.10</t>
  </si>
  <si>
    <t>Estrazione di minerali metalliferi ferrosi</t>
  </si>
  <si>
    <t>07.10.0</t>
  </si>
  <si>
    <t>07.10.00</t>
  </si>
  <si>
    <t>07.2</t>
  </si>
  <si>
    <t>07.21</t>
  </si>
  <si>
    <t>07.21.0</t>
  </si>
  <si>
    <t>07.21.00</t>
  </si>
  <si>
    <t>07.29</t>
  </si>
  <si>
    <t>Estrazione di altri minerali metalliferi non ferrosi</t>
  </si>
  <si>
    <t>07.29.0</t>
  </si>
  <si>
    <t>07.29.00</t>
  </si>
  <si>
    <t>08</t>
  </si>
  <si>
    <t>08.1</t>
  </si>
  <si>
    <t>08.11</t>
  </si>
  <si>
    <t>08.11.0</t>
  </si>
  <si>
    <t>08.11.00</t>
  </si>
  <si>
    <t>08.12</t>
  </si>
  <si>
    <t>08.12.0</t>
  </si>
  <si>
    <t>08.12.00</t>
  </si>
  <si>
    <t>08.9</t>
  </si>
  <si>
    <t>08.91</t>
  </si>
  <si>
    <t>Estrazione di minerali per l'industria chimica e per la produzione di fertilizzanti</t>
  </si>
  <si>
    <t>08.91.0</t>
  </si>
  <si>
    <t>08.91.00</t>
  </si>
  <si>
    <t>08.92</t>
  </si>
  <si>
    <t>Estrazione di torba</t>
  </si>
  <si>
    <t>08.92.0</t>
  </si>
  <si>
    <t>08.92.00</t>
  </si>
  <si>
    <t>08.93</t>
  </si>
  <si>
    <t>Estrazione di sale</t>
  </si>
  <si>
    <t>08.93.0</t>
  </si>
  <si>
    <t>08.99</t>
  </si>
  <si>
    <t>08.99.0</t>
  </si>
  <si>
    <t>08.99.01</t>
  </si>
  <si>
    <t>Estrazione di asfalto e bitume naturale</t>
  </si>
  <si>
    <t>08.99.09</t>
  </si>
  <si>
    <t>09</t>
  </si>
  <si>
    <t>09.1</t>
  </si>
  <si>
    <t>09.10</t>
  </si>
  <si>
    <t>09.10.0</t>
  </si>
  <si>
    <t>09.10.00</t>
  </si>
  <si>
    <t>09.9</t>
  </si>
  <si>
    <t>09.90</t>
  </si>
  <si>
    <t>09.90.0</t>
  </si>
  <si>
    <t>10</t>
  </si>
  <si>
    <t>10.1</t>
  </si>
  <si>
    <t>10.11</t>
  </si>
  <si>
    <t>10.11.0</t>
  </si>
  <si>
    <t>10.11.00</t>
  </si>
  <si>
    <t>10.12</t>
  </si>
  <si>
    <t>Lavorazione e conservazione di carne di volatili</t>
  </si>
  <si>
    <t>10.12.0</t>
  </si>
  <si>
    <t>10.12.00</t>
  </si>
  <si>
    <t>10.13</t>
  </si>
  <si>
    <t>10.13.0</t>
  </si>
  <si>
    <t>10.13.00</t>
  </si>
  <si>
    <t>10.2</t>
  </si>
  <si>
    <t>10.20</t>
  </si>
  <si>
    <t>Lavorazione e conservazione di pesce, crostacei e molluschi</t>
  </si>
  <si>
    <t>10.20.0</t>
  </si>
  <si>
    <t>10.3</t>
  </si>
  <si>
    <t>10.31</t>
  </si>
  <si>
    <t>10.31.0</t>
  </si>
  <si>
    <t>10.31.00</t>
  </si>
  <si>
    <t>10.32</t>
  </si>
  <si>
    <t>10.32.0</t>
  </si>
  <si>
    <t>10.32.00</t>
  </si>
  <si>
    <t>10.39</t>
  </si>
  <si>
    <t>10.39.0</t>
  </si>
  <si>
    <t>10.39.00</t>
  </si>
  <si>
    <t>10.4</t>
  </si>
  <si>
    <t>10.41</t>
  </si>
  <si>
    <t>Produzione di oli e grassi</t>
  </si>
  <si>
    <t>10.41.1</t>
  </si>
  <si>
    <t>10.41.10</t>
  </si>
  <si>
    <t>10.41.2</t>
  </si>
  <si>
    <t>10.41.20</t>
  </si>
  <si>
    <t>10.41.3</t>
  </si>
  <si>
    <t>10.41.30</t>
  </si>
  <si>
    <t>10.42</t>
  </si>
  <si>
    <t>10.42.0</t>
  </si>
  <si>
    <t>10.42.00</t>
  </si>
  <si>
    <t>10.5</t>
  </si>
  <si>
    <t>10.51</t>
  </si>
  <si>
    <t>10.51.1</t>
  </si>
  <si>
    <t>Trattamento igienico del latte</t>
  </si>
  <si>
    <t>10.51.10</t>
  </si>
  <si>
    <t>10.51.2</t>
  </si>
  <si>
    <t>10.51.20</t>
  </si>
  <si>
    <t>10.52</t>
  </si>
  <si>
    <t>Produzione di gelati</t>
  </si>
  <si>
    <t>10.52.0</t>
  </si>
  <si>
    <t>10.52.00</t>
  </si>
  <si>
    <t>10.6</t>
  </si>
  <si>
    <t>10.61</t>
  </si>
  <si>
    <t>10.61.1</t>
  </si>
  <si>
    <t>10.61.2</t>
  </si>
  <si>
    <t>10.61.20</t>
  </si>
  <si>
    <t>Lavorazione del riso</t>
  </si>
  <si>
    <t>10.62</t>
  </si>
  <si>
    <t>Produzione di amidi e di prodotti amidacei</t>
  </si>
  <si>
    <t>10.62.0</t>
  </si>
  <si>
    <t>10.62.00</t>
  </si>
  <si>
    <t>10.7</t>
  </si>
  <si>
    <t>10.71</t>
  </si>
  <si>
    <t>10.71.1</t>
  </si>
  <si>
    <t>10.71.10</t>
  </si>
  <si>
    <t>10.71.2</t>
  </si>
  <si>
    <t>10.71.20</t>
  </si>
  <si>
    <t>10.72</t>
  </si>
  <si>
    <t>10.72.0</t>
  </si>
  <si>
    <t>10.72.00</t>
  </si>
  <si>
    <t>10.73</t>
  </si>
  <si>
    <t>10.73.0</t>
  </si>
  <si>
    <t>10.8</t>
  </si>
  <si>
    <t>10.81</t>
  </si>
  <si>
    <t>Produzione di zucchero</t>
  </si>
  <si>
    <t>10.81.0</t>
  </si>
  <si>
    <t>10.81.00</t>
  </si>
  <si>
    <t>10.82</t>
  </si>
  <si>
    <t>Produzione di cacao, cioccolato, caramelle e confetterie</t>
  </si>
  <si>
    <t>10.82.0</t>
  </si>
  <si>
    <t>10.82.00</t>
  </si>
  <si>
    <t>10.83</t>
  </si>
  <si>
    <t>10.83.0</t>
  </si>
  <si>
    <t>10.83.01</t>
  </si>
  <si>
    <t>10.83.02</t>
  </si>
  <si>
    <t>10.84</t>
  </si>
  <si>
    <t>Produzione di condimenti e spezie</t>
  </si>
  <si>
    <t>10.84.0</t>
  </si>
  <si>
    <t>10.84.00</t>
  </si>
  <si>
    <t>10.85</t>
  </si>
  <si>
    <t>Produzione di pasti e piatti preparati</t>
  </si>
  <si>
    <t>10.85.0</t>
  </si>
  <si>
    <t>10.85.01</t>
  </si>
  <si>
    <t>10.85.02</t>
  </si>
  <si>
    <t>10.85.03</t>
  </si>
  <si>
    <t>10.85.04</t>
  </si>
  <si>
    <t>10.85.05</t>
  </si>
  <si>
    <t>10.85.09</t>
  </si>
  <si>
    <t>10.86</t>
  </si>
  <si>
    <t>Produzione di preparati omogeneizzati e di alimenti dietetici</t>
  </si>
  <si>
    <t>10.86.0</t>
  </si>
  <si>
    <t>10.86.00</t>
  </si>
  <si>
    <t>10.89</t>
  </si>
  <si>
    <t>10.89.0</t>
  </si>
  <si>
    <t>10.89.01</t>
  </si>
  <si>
    <t>10.89.09</t>
  </si>
  <si>
    <t>10.9</t>
  </si>
  <si>
    <t>10.91</t>
  </si>
  <si>
    <t>Produzione di mangimi per l'alimentazione degli animali da allevamento</t>
  </si>
  <si>
    <t>10.91.0</t>
  </si>
  <si>
    <t>10.91.00</t>
  </si>
  <si>
    <t>10.92</t>
  </si>
  <si>
    <t>Produzione di prodotti per l'alimentazione degli animali da compagnia</t>
  </si>
  <si>
    <t>10.92.0</t>
  </si>
  <si>
    <t>10.92.00</t>
  </si>
  <si>
    <t>11</t>
  </si>
  <si>
    <t>11.0</t>
  </si>
  <si>
    <t>11.01</t>
  </si>
  <si>
    <t>11.01.0</t>
  </si>
  <si>
    <t>11.01.00</t>
  </si>
  <si>
    <t>11.02</t>
  </si>
  <si>
    <t>Produzione di vini da uve</t>
  </si>
  <si>
    <t>11.02.1</t>
  </si>
  <si>
    <t>11.02.10</t>
  </si>
  <si>
    <t>11.02.2</t>
  </si>
  <si>
    <t>11.02.20</t>
  </si>
  <si>
    <t>11.03</t>
  </si>
  <si>
    <t>11.03.0</t>
  </si>
  <si>
    <t>11.03.00</t>
  </si>
  <si>
    <t>11.04</t>
  </si>
  <si>
    <t>Produzione di altre bevande fermentate non distillate</t>
  </si>
  <si>
    <t>11.04.0</t>
  </si>
  <si>
    <t>11.04.00</t>
  </si>
  <si>
    <t>11.05</t>
  </si>
  <si>
    <t>Produzione di birra</t>
  </si>
  <si>
    <t>11.05.0</t>
  </si>
  <si>
    <t>11.05.00</t>
  </si>
  <si>
    <t>11.06</t>
  </si>
  <si>
    <t>Produzione di malto</t>
  </si>
  <si>
    <t>11.06.0</t>
  </si>
  <si>
    <t>11.06.00</t>
  </si>
  <si>
    <t>11.07</t>
  </si>
  <si>
    <t>11.07.0</t>
  </si>
  <si>
    <t>12</t>
  </si>
  <si>
    <t>12.0</t>
  </si>
  <si>
    <t>12.00</t>
  </si>
  <si>
    <t>12.00.0</t>
  </si>
  <si>
    <t>12.00.00</t>
  </si>
  <si>
    <t>13</t>
  </si>
  <si>
    <t>13.1</t>
  </si>
  <si>
    <t>13.10</t>
  </si>
  <si>
    <t>Preparazione e filatura di fibre tessili</t>
  </si>
  <si>
    <t>13.10.0</t>
  </si>
  <si>
    <t>13.10.00</t>
  </si>
  <si>
    <t>13.2</t>
  </si>
  <si>
    <t>13.20</t>
  </si>
  <si>
    <t>Tessitura</t>
  </si>
  <si>
    <t>13.20.0</t>
  </si>
  <si>
    <t>13.20.00</t>
  </si>
  <si>
    <t>13.3</t>
  </si>
  <si>
    <t>13.30</t>
  </si>
  <si>
    <t>Finissaggio dei tessili</t>
  </si>
  <si>
    <t>13.30.0</t>
  </si>
  <si>
    <t>13.30.00</t>
  </si>
  <si>
    <t>13.9</t>
  </si>
  <si>
    <t>13.91</t>
  </si>
  <si>
    <t>13.91.0</t>
  </si>
  <si>
    <t>13.91.00</t>
  </si>
  <si>
    <t>13.92</t>
  </si>
  <si>
    <t>13.92.1</t>
  </si>
  <si>
    <t>13.92.10</t>
  </si>
  <si>
    <t>13.92.2</t>
  </si>
  <si>
    <t>13.92.20</t>
  </si>
  <si>
    <t>13.93</t>
  </si>
  <si>
    <t>Fabbricazione di tappeti e moquette</t>
  </si>
  <si>
    <t>13.93.0</t>
  </si>
  <si>
    <t>13.93.00</t>
  </si>
  <si>
    <t>13.94</t>
  </si>
  <si>
    <t>Fabbricazione di spago, corde, funi e reti</t>
  </si>
  <si>
    <t>13.94.0</t>
  </si>
  <si>
    <t>13.94.00</t>
  </si>
  <si>
    <t>13.95</t>
  </si>
  <si>
    <t>13.95.0</t>
  </si>
  <si>
    <t>13.95.00</t>
  </si>
  <si>
    <t>13.96</t>
  </si>
  <si>
    <t>13.99</t>
  </si>
  <si>
    <t>13.99.1</t>
  </si>
  <si>
    <t>13.99.10</t>
  </si>
  <si>
    <t>13.99.9</t>
  </si>
  <si>
    <t>13.99.90</t>
  </si>
  <si>
    <t>14</t>
  </si>
  <si>
    <t>14.1</t>
  </si>
  <si>
    <t>Sartoria e confezione su misura di abbigliamento esterno</t>
  </si>
  <si>
    <t>14.2</t>
  </si>
  <si>
    <t>15</t>
  </si>
  <si>
    <t>15.1</t>
  </si>
  <si>
    <t>15.11</t>
  </si>
  <si>
    <t>15.11.0</t>
  </si>
  <si>
    <t>15.11.00</t>
  </si>
  <si>
    <t>15.12</t>
  </si>
  <si>
    <t>15.12.0</t>
  </si>
  <si>
    <t>15.2</t>
  </si>
  <si>
    <t>15.20</t>
  </si>
  <si>
    <t>Fabbricazione di calzature</t>
  </si>
  <si>
    <t>15.20.1</t>
  </si>
  <si>
    <t>15.20.10</t>
  </si>
  <si>
    <t>15.20.2</t>
  </si>
  <si>
    <t>Fabbricazione di parti in cuoio per calzature</t>
  </si>
  <si>
    <t>15.20.20</t>
  </si>
  <si>
    <t>16</t>
  </si>
  <si>
    <t>16.1</t>
  </si>
  <si>
    <t>Taglio e piallatura del legno</t>
  </si>
  <si>
    <t>16.2</t>
  </si>
  <si>
    <t>16.21</t>
  </si>
  <si>
    <t>Fabbricazione di fogli da impiallacciatura e di pannelli a base di legno</t>
  </si>
  <si>
    <t>16.21.0</t>
  </si>
  <si>
    <t>16.21.00</t>
  </si>
  <si>
    <t>16.22</t>
  </si>
  <si>
    <t>16.22.0</t>
  </si>
  <si>
    <t>16.22.00</t>
  </si>
  <si>
    <t>16.23</t>
  </si>
  <si>
    <t>Fabbricazione di altri prodotti di carpenteria in legno e falegnameria per l'edilizia</t>
  </si>
  <si>
    <t>16.24</t>
  </si>
  <si>
    <t>Fabbricazione di imballaggi in legno</t>
  </si>
  <si>
    <t>16.24.0</t>
  </si>
  <si>
    <t>16.24.00</t>
  </si>
  <si>
    <t>Fabbricazione di articoli in paglia e materiali da intreccio</t>
  </si>
  <si>
    <t>17</t>
  </si>
  <si>
    <t>17.1</t>
  </si>
  <si>
    <t>17.11</t>
  </si>
  <si>
    <t>Fabbricazione di pasta-carta</t>
  </si>
  <si>
    <t>17.11.0</t>
  </si>
  <si>
    <t>17.11.00</t>
  </si>
  <si>
    <t>17.12</t>
  </si>
  <si>
    <t>Fabbricazione di carta e cartone</t>
  </si>
  <si>
    <t>17.12.0</t>
  </si>
  <si>
    <t>17.12.00</t>
  </si>
  <si>
    <t>17.2</t>
  </si>
  <si>
    <t>17.21</t>
  </si>
  <si>
    <t>17.21.0</t>
  </si>
  <si>
    <t>17.21.00</t>
  </si>
  <si>
    <t>17.22</t>
  </si>
  <si>
    <t>Fabbricazione di prodotti igienico-sanitari e per uso domestico in carta e ovatta di cellulosa</t>
  </si>
  <si>
    <t>17.22.0</t>
  </si>
  <si>
    <t>17.22.00</t>
  </si>
  <si>
    <t>17.23</t>
  </si>
  <si>
    <t>Fabbricazione di prodotti cartotecnici</t>
  </si>
  <si>
    <t>17.23.0</t>
  </si>
  <si>
    <t>17.23.01</t>
  </si>
  <si>
    <t>17.23.09</t>
  </si>
  <si>
    <t>Fabbricazione di altri prodotti cartotecnici</t>
  </si>
  <si>
    <t>17.24</t>
  </si>
  <si>
    <t>Fabbricazione di carta da parati</t>
  </si>
  <si>
    <t>17.24.0</t>
  </si>
  <si>
    <t>17.24.00</t>
  </si>
  <si>
    <t>Fabbricazione di altri articoli di carta e cartone</t>
  </si>
  <si>
    <t>18</t>
  </si>
  <si>
    <t>18.1</t>
  </si>
  <si>
    <t>18.11</t>
  </si>
  <si>
    <t>Stampa di giornali</t>
  </si>
  <si>
    <t>18.11.0</t>
  </si>
  <si>
    <t>18.11.00</t>
  </si>
  <si>
    <t>18.12</t>
  </si>
  <si>
    <t>Altra stampa</t>
  </si>
  <si>
    <t>18.12.0</t>
  </si>
  <si>
    <t>18.12.00</t>
  </si>
  <si>
    <t>18.13</t>
  </si>
  <si>
    <t>Lavorazioni preliminari alla stampa e ai media</t>
  </si>
  <si>
    <t>18.13.0</t>
  </si>
  <si>
    <t>18.13.00</t>
  </si>
  <si>
    <t>18.14</t>
  </si>
  <si>
    <t>Legatoria e servizi connessi</t>
  </si>
  <si>
    <t>18.14.0</t>
  </si>
  <si>
    <t>18.14.00</t>
  </si>
  <si>
    <t>18.2</t>
  </si>
  <si>
    <t>18.20</t>
  </si>
  <si>
    <t>Riproduzione di supporti registrati</t>
  </si>
  <si>
    <t>18.20.0</t>
  </si>
  <si>
    <t>18.20.00</t>
  </si>
  <si>
    <t>19</t>
  </si>
  <si>
    <t>19.1</t>
  </si>
  <si>
    <t>19.10</t>
  </si>
  <si>
    <t>Fabbricazione di prodotti di cokeria</t>
  </si>
  <si>
    <t>19.10.0</t>
  </si>
  <si>
    <t>19.2</t>
  </si>
  <si>
    <t>19.20</t>
  </si>
  <si>
    <t>19.20.1</t>
  </si>
  <si>
    <t>19.20.10</t>
  </si>
  <si>
    <t>19.20.2</t>
  </si>
  <si>
    <t>19.20.20</t>
  </si>
  <si>
    <t>19.20.3</t>
  </si>
  <si>
    <t>Miscelazione di gas petroliferi liquefatti (GPL) e loro imbottigliamento</t>
  </si>
  <si>
    <t>19.20.30</t>
  </si>
  <si>
    <t>19.20.4</t>
  </si>
  <si>
    <t>19.20.40</t>
  </si>
  <si>
    <t>19.20.9</t>
  </si>
  <si>
    <t>19.20.90</t>
  </si>
  <si>
    <t>20</t>
  </si>
  <si>
    <t>20.1</t>
  </si>
  <si>
    <t>20.11</t>
  </si>
  <si>
    <t>Fabbricazione di gas industriali</t>
  </si>
  <si>
    <t>20.11.0</t>
  </si>
  <si>
    <t>20.11.00</t>
  </si>
  <si>
    <t>20.12</t>
  </si>
  <si>
    <t>Fabbricazione di coloranti e pigmenti</t>
  </si>
  <si>
    <t>20.12.0</t>
  </si>
  <si>
    <t>20.12.00</t>
  </si>
  <si>
    <t>20.13</t>
  </si>
  <si>
    <t>Fabbricazione di altri prodotti chimici di base inorganici</t>
  </si>
  <si>
    <t>20.13.0</t>
  </si>
  <si>
    <t>20.14</t>
  </si>
  <si>
    <t>Fabbricazione di altri prodotti chimici di base organici</t>
  </si>
  <si>
    <t>20.14.0</t>
  </si>
  <si>
    <t>20.15</t>
  </si>
  <si>
    <t>Fabbricazione di fertilizzanti e composti azotati</t>
  </si>
  <si>
    <t>20.15.0</t>
  </si>
  <si>
    <t>20.15.00</t>
  </si>
  <si>
    <t>20.16</t>
  </si>
  <si>
    <t>Fabbricazione di materie plastiche in forme primarie</t>
  </si>
  <si>
    <t>20.16.0</t>
  </si>
  <si>
    <t>20.16.00</t>
  </si>
  <si>
    <t>20.17</t>
  </si>
  <si>
    <t>Fabbricazione di gomma sintetica in forme primarie</t>
  </si>
  <si>
    <t>20.17.0</t>
  </si>
  <si>
    <t>20.17.00</t>
  </si>
  <si>
    <t>20.2</t>
  </si>
  <si>
    <t>20.20</t>
  </si>
  <si>
    <t>20.20.0</t>
  </si>
  <si>
    <t>20.20.00</t>
  </si>
  <si>
    <t>20.3</t>
  </si>
  <si>
    <t>20.30</t>
  </si>
  <si>
    <t>20.30.0</t>
  </si>
  <si>
    <t>20.30.00</t>
  </si>
  <si>
    <t>20.4</t>
  </si>
  <si>
    <t>20.41</t>
  </si>
  <si>
    <t>Fabbricazione di saponi e detergenti, di prodotti per la pulizia e la lucidatura</t>
  </si>
  <si>
    <t>20.41.1</t>
  </si>
  <si>
    <t>20.41.10</t>
  </si>
  <si>
    <t>20.41.2</t>
  </si>
  <si>
    <t>20.41.20</t>
  </si>
  <si>
    <t>20.42</t>
  </si>
  <si>
    <t>Fabbricazione di profumi e cosmetici</t>
  </si>
  <si>
    <t>20.42.0</t>
  </si>
  <si>
    <t>20.42.00</t>
  </si>
  <si>
    <t>20.5</t>
  </si>
  <si>
    <t>20.51</t>
  </si>
  <si>
    <t>20.51.0</t>
  </si>
  <si>
    <t>Fabbricazione di fiammiferi</t>
  </si>
  <si>
    <t>Fabbricazione di articoli esplosivi</t>
  </si>
  <si>
    <t>Fabbricazione di colle</t>
  </si>
  <si>
    <t>Fabbricazione di oli essenziali</t>
  </si>
  <si>
    <t>20.59</t>
  </si>
  <si>
    <t>20.59.1</t>
  </si>
  <si>
    <t>20.59.2</t>
  </si>
  <si>
    <t>20.59.20</t>
  </si>
  <si>
    <t>20.59.3</t>
  </si>
  <si>
    <t>20.59.30</t>
  </si>
  <si>
    <t>20.59.9</t>
  </si>
  <si>
    <t>20.6</t>
  </si>
  <si>
    <t>20.60</t>
  </si>
  <si>
    <t>Fabbricazione di fibre sintetiche e artificiali</t>
  </si>
  <si>
    <t>20.60.0</t>
  </si>
  <si>
    <t>20.60.00</t>
  </si>
  <si>
    <t>21</t>
  </si>
  <si>
    <t>21.1</t>
  </si>
  <si>
    <t>21.10</t>
  </si>
  <si>
    <t>Fabbricazione di prodotti farmaceutici di base</t>
  </si>
  <si>
    <t>21.10.0</t>
  </si>
  <si>
    <t>21.10.00</t>
  </si>
  <si>
    <t>21.2</t>
  </si>
  <si>
    <t>21.20</t>
  </si>
  <si>
    <t>Fabbricazione di medicinali e preparati farmaceutici</t>
  </si>
  <si>
    <t>21.20.0</t>
  </si>
  <si>
    <t>21.20.01</t>
  </si>
  <si>
    <t>Fabbricazione di sostanze diagnostiche radioattive in vivo</t>
  </si>
  <si>
    <t>21.20.09</t>
  </si>
  <si>
    <t>22</t>
  </si>
  <si>
    <t>22.1</t>
  </si>
  <si>
    <t>22.11</t>
  </si>
  <si>
    <t>22.11.1</t>
  </si>
  <si>
    <t>22.11.10</t>
  </si>
  <si>
    <t>22.11.2</t>
  </si>
  <si>
    <t>Rigenerazione e ricostruzione di pneumatici</t>
  </si>
  <si>
    <t>22.11.20</t>
  </si>
  <si>
    <t>Fabbricazione di altri prodotti in gomma</t>
  </si>
  <si>
    <t>22.2</t>
  </si>
  <si>
    <t>22.21</t>
  </si>
  <si>
    <t>Fabbricazione di lastre, fogli, tubi e profilati in materie plastiche</t>
  </si>
  <si>
    <t>22.21.0</t>
  </si>
  <si>
    <t>22.21.00</t>
  </si>
  <si>
    <t>22.22</t>
  </si>
  <si>
    <t>Fabbricazione di imballaggi in materie plastiche</t>
  </si>
  <si>
    <t>22.22.0</t>
  </si>
  <si>
    <t>22.22.00</t>
  </si>
  <si>
    <t>22.23</t>
  </si>
  <si>
    <t>22.23.0</t>
  </si>
  <si>
    <t>23</t>
  </si>
  <si>
    <t>23.1</t>
  </si>
  <si>
    <t>23.11</t>
  </si>
  <si>
    <t>Fabbricazione di vetro piano</t>
  </si>
  <si>
    <t>23.11.0</t>
  </si>
  <si>
    <t>23.11.00</t>
  </si>
  <si>
    <t>23.12</t>
  </si>
  <si>
    <t>Lavorazione e trasformazione del vetro piano</t>
  </si>
  <si>
    <t>23.12.0</t>
  </si>
  <si>
    <t>23.12.00</t>
  </si>
  <si>
    <t>23.13</t>
  </si>
  <si>
    <t>Fabbricazione di vetro cavo</t>
  </si>
  <si>
    <t>23.13.0</t>
  </si>
  <si>
    <t>23.13.00</t>
  </si>
  <si>
    <t>23.14</t>
  </si>
  <si>
    <t>Fabbricazione di fibre di vetro</t>
  </si>
  <si>
    <t>23.14.0</t>
  </si>
  <si>
    <t>23.14.00</t>
  </si>
  <si>
    <t>Lavorazione di vetro a mano e a soffio artistico</t>
  </si>
  <si>
    <t>23.2</t>
  </si>
  <si>
    <t>23.20</t>
  </si>
  <si>
    <t>Fabbricazione di prodotti refrattari</t>
  </si>
  <si>
    <t>23.20.0</t>
  </si>
  <si>
    <t>23.20.00</t>
  </si>
  <si>
    <t>23.3</t>
  </si>
  <si>
    <t>23.31</t>
  </si>
  <si>
    <t>23.31.0</t>
  </si>
  <si>
    <t>Fabbricazione di piastrelle in ceramica per pavimenti e rivestimenti</t>
  </si>
  <si>
    <t>23.31.00</t>
  </si>
  <si>
    <t>23.32</t>
  </si>
  <si>
    <t>23.32.0</t>
  </si>
  <si>
    <t>23.32.00</t>
  </si>
  <si>
    <t>23.4</t>
  </si>
  <si>
    <t>23.41</t>
  </si>
  <si>
    <t>Fabbricazione di prodotti in ceramica per usi domestici e ornamentali</t>
  </si>
  <si>
    <t>23.41.0</t>
  </si>
  <si>
    <t>23.41.00</t>
  </si>
  <si>
    <t>23.42</t>
  </si>
  <si>
    <t>Fabbricazione di articoli sanitari in ceramica</t>
  </si>
  <si>
    <t>23.42.0</t>
  </si>
  <si>
    <t>23.42.00</t>
  </si>
  <si>
    <t>23.43</t>
  </si>
  <si>
    <t>Fabbricazione di isolatori e di pezzi isolanti in ceramica</t>
  </si>
  <si>
    <t>23.43.0</t>
  </si>
  <si>
    <t>23.43.00</t>
  </si>
  <si>
    <t>23.44</t>
  </si>
  <si>
    <t>Fabbricazione di altri prodotti in ceramica per uso tecnico e industriale</t>
  </si>
  <si>
    <t>23.44.0</t>
  </si>
  <si>
    <t>23.44.00</t>
  </si>
  <si>
    <t>Fabbricazione di altri prodotti in ceramica</t>
  </si>
  <si>
    <t>23.5</t>
  </si>
  <si>
    <t>23.51</t>
  </si>
  <si>
    <t>Produzione di cemento</t>
  </si>
  <si>
    <t>23.51.0</t>
  </si>
  <si>
    <t>23.51.00</t>
  </si>
  <si>
    <t>23.52</t>
  </si>
  <si>
    <t>Produzione di calce e gesso</t>
  </si>
  <si>
    <t>23.52.1</t>
  </si>
  <si>
    <t>Produzione di calce</t>
  </si>
  <si>
    <t>23.52.10</t>
  </si>
  <si>
    <t>23.52.2</t>
  </si>
  <si>
    <t>Produzione di gesso</t>
  </si>
  <si>
    <t>23.52.20</t>
  </si>
  <si>
    <t>23.6</t>
  </si>
  <si>
    <t>23.61</t>
  </si>
  <si>
    <t>Fabbricazione di prodotti in calcestruzzo per l'edilizia</t>
  </si>
  <si>
    <t>23.61.0</t>
  </si>
  <si>
    <t>23.62</t>
  </si>
  <si>
    <t>Fabbricazione di prodotti in gesso per l'edilizia</t>
  </si>
  <si>
    <t>23.62.0</t>
  </si>
  <si>
    <t>23.62.00</t>
  </si>
  <si>
    <t>23.63</t>
  </si>
  <si>
    <t>Produzione di calcestruzzo pronto per l'uso</t>
  </si>
  <si>
    <t>23.63.0</t>
  </si>
  <si>
    <t>23.63.00</t>
  </si>
  <si>
    <t>23.64</t>
  </si>
  <si>
    <t>Produzione di malta</t>
  </si>
  <si>
    <t>23.64.0</t>
  </si>
  <si>
    <t>23.64.00</t>
  </si>
  <si>
    <t>23.65</t>
  </si>
  <si>
    <t>Fabbricazione di prodotti in fibrocemento</t>
  </si>
  <si>
    <t>23.65.0</t>
  </si>
  <si>
    <t>23.7</t>
  </si>
  <si>
    <t>23.70</t>
  </si>
  <si>
    <t>Taglio, modellatura e finitura di pietre</t>
  </si>
  <si>
    <t>23.70.1</t>
  </si>
  <si>
    <t>23.70.10</t>
  </si>
  <si>
    <t>23.70.2</t>
  </si>
  <si>
    <t>23.70.20</t>
  </si>
  <si>
    <t>23.70.3</t>
  </si>
  <si>
    <t>23.70.30</t>
  </si>
  <si>
    <t>23.9</t>
  </si>
  <si>
    <t>23.91</t>
  </si>
  <si>
    <t>23.91.0</t>
  </si>
  <si>
    <t>23.91.00</t>
  </si>
  <si>
    <t>23.99</t>
  </si>
  <si>
    <t>23.99.0</t>
  </si>
  <si>
    <t>23.99.00</t>
  </si>
  <si>
    <t>24</t>
  </si>
  <si>
    <t>24.1</t>
  </si>
  <si>
    <t>24.10</t>
  </si>
  <si>
    <t>24.10.0</t>
  </si>
  <si>
    <t>24.10.00</t>
  </si>
  <si>
    <t>24.2</t>
  </si>
  <si>
    <t>24.20</t>
  </si>
  <si>
    <t>24.20.1</t>
  </si>
  <si>
    <t>24.20.10</t>
  </si>
  <si>
    <t>24.20.2</t>
  </si>
  <si>
    <t>24.20.20</t>
  </si>
  <si>
    <t>24.3</t>
  </si>
  <si>
    <t>24.31</t>
  </si>
  <si>
    <t>24.31.0</t>
  </si>
  <si>
    <t>24.31.00</t>
  </si>
  <si>
    <t>24.32</t>
  </si>
  <si>
    <t>Laminazione a freddo di nastri</t>
  </si>
  <si>
    <t>24.32.0</t>
  </si>
  <si>
    <t>24.32.00</t>
  </si>
  <si>
    <t>24.33</t>
  </si>
  <si>
    <t>24.33.0</t>
  </si>
  <si>
    <t>24.33.01</t>
  </si>
  <si>
    <t>24.33.02</t>
  </si>
  <si>
    <t>Profilatura mediante formatura o piegatura a freddo</t>
  </si>
  <si>
    <t>24.34</t>
  </si>
  <si>
    <t>24.34.0</t>
  </si>
  <si>
    <t>24.34.00</t>
  </si>
  <si>
    <t>24.4</t>
  </si>
  <si>
    <t>24.41</t>
  </si>
  <si>
    <t>Produzione di metalli preziosi</t>
  </si>
  <si>
    <t>24.41.0</t>
  </si>
  <si>
    <t>24.41.00</t>
  </si>
  <si>
    <t>24.42</t>
  </si>
  <si>
    <t>Produzione di alluminio</t>
  </si>
  <si>
    <t>24.42.0</t>
  </si>
  <si>
    <t>24.42.00</t>
  </si>
  <si>
    <t>24.43</t>
  </si>
  <si>
    <t>24.43.0</t>
  </si>
  <si>
    <t>24.43.00</t>
  </si>
  <si>
    <t>24.44</t>
  </si>
  <si>
    <t>Produzione di rame</t>
  </si>
  <si>
    <t>24.44.0</t>
  </si>
  <si>
    <t>24.44.00</t>
  </si>
  <si>
    <t>24.45</t>
  </si>
  <si>
    <t>Produzione di altri metalli non ferrosi</t>
  </si>
  <si>
    <t>24.45.0</t>
  </si>
  <si>
    <t>24.45.00</t>
  </si>
  <si>
    <t>24.46</t>
  </si>
  <si>
    <t>24.46.0</t>
  </si>
  <si>
    <t>24.46.00</t>
  </si>
  <si>
    <t>24.5</t>
  </si>
  <si>
    <t>24.51</t>
  </si>
  <si>
    <t>24.51.0</t>
  </si>
  <si>
    <t>24.52</t>
  </si>
  <si>
    <t>24.52.0</t>
  </si>
  <si>
    <t>24.52.00</t>
  </si>
  <si>
    <t>24.53</t>
  </si>
  <si>
    <t>24.53.0</t>
  </si>
  <si>
    <t>24.54</t>
  </si>
  <si>
    <t>24.54.0</t>
  </si>
  <si>
    <t>25</t>
  </si>
  <si>
    <t>25.1</t>
  </si>
  <si>
    <t>25.11</t>
  </si>
  <si>
    <t>25.11.0</t>
  </si>
  <si>
    <t>25.11.00</t>
  </si>
  <si>
    <t>25.12</t>
  </si>
  <si>
    <t>Fabbricazione di porte e finestre in metallo</t>
  </si>
  <si>
    <t>25.12.1</t>
  </si>
  <si>
    <t>25.12.10</t>
  </si>
  <si>
    <t>25.12.2</t>
  </si>
  <si>
    <t>25.12.20</t>
  </si>
  <si>
    <t>25.2</t>
  </si>
  <si>
    <t>25.21</t>
  </si>
  <si>
    <t>Fabbricazione di radiatori e contenitori in metallo per caldaie per il riscaldamento centrale</t>
  </si>
  <si>
    <t>Fabbricazione di altre cisterne, serbatoi e contenitori in metallo</t>
  </si>
  <si>
    <t>25.3</t>
  </si>
  <si>
    <t>25.30</t>
  </si>
  <si>
    <t>25.4</t>
  </si>
  <si>
    <t>25.40</t>
  </si>
  <si>
    <t>Fabbricazione di armi e munizioni</t>
  </si>
  <si>
    <t>25.40.0</t>
  </si>
  <si>
    <t>25.40.00</t>
  </si>
  <si>
    <t>25.5</t>
  </si>
  <si>
    <t>25.6</t>
  </si>
  <si>
    <t>25.61</t>
  </si>
  <si>
    <t>25.61.0</t>
  </si>
  <si>
    <t>25.61.00</t>
  </si>
  <si>
    <t>25.62</t>
  </si>
  <si>
    <t>25.62.0</t>
  </si>
  <si>
    <t>25.62.00</t>
  </si>
  <si>
    <t>Fabbricazione di articoli di coltelleria e posateria</t>
  </si>
  <si>
    <t>Fabbricazione di serrature e cerniere</t>
  </si>
  <si>
    <t>Fabbricazione di utensileria</t>
  </si>
  <si>
    <t>Fabbricazione di utensileria ad azionamento manuale</t>
  </si>
  <si>
    <t>Fabbricazione di parti intercambiabili per macchine utensili</t>
  </si>
  <si>
    <t>Fabbricazione di stampi, portastampi, sagome, forme per macchine</t>
  </si>
  <si>
    <t>25.9</t>
  </si>
  <si>
    <t>25.91</t>
  </si>
  <si>
    <t>25.91.0</t>
  </si>
  <si>
    <t>25.91.00</t>
  </si>
  <si>
    <t>25.92</t>
  </si>
  <si>
    <t>25.92.0</t>
  </si>
  <si>
    <t>25.92.00</t>
  </si>
  <si>
    <t>25.93</t>
  </si>
  <si>
    <t>Fabbricazione di prodotti fabbricati con fili metallici, catene e molle</t>
  </si>
  <si>
    <t>25.93.1</t>
  </si>
  <si>
    <t>Fabbricazione di prodotti fabbricati con fili metallici</t>
  </si>
  <si>
    <t>25.93.10</t>
  </si>
  <si>
    <t>25.93.2</t>
  </si>
  <si>
    <t>Fabbricazione di molle</t>
  </si>
  <si>
    <t>25.93.20</t>
  </si>
  <si>
    <t>25.93.3</t>
  </si>
  <si>
    <t>25.93.30</t>
  </si>
  <si>
    <t>25.94</t>
  </si>
  <si>
    <t>Fabbricazione di articoli di bulloneria</t>
  </si>
  <si>
    <t>25.94.0</t>
  </si>
  <si>
    <t>25.94.00</t>
  </si>
  <si>
    <t>25.99</t>
  </si>
  <si>
    <t>25.99.1</t>
  </si>
  <si>
    <t>25.99.2</t>
  </si>
  <si>
    <t>25.99.20</t>
  </si>
  <si>
    <t>25.99.9</t>
  </si>
  <si>
    <t>26</t>
  </si>
  <si>
    <t>26.1</t>
  </si>
  <si>
    <t>26.11</t>
  </si>
  <si>
    <t>Fabbricazione di componenti elettronici</t>
  </si>
  <si>
    <t>26.11.0</t>
  </si>
  <si>
    <t>26.12</t>
  </si>
  <si>
    <t>26.12.0</t>
  </si>
  <si>
    <t>26.12.00</t>
  </si>
  <si>
    <t>26.2</t>
  </si>
  <si>
    <t>26.20</t>
  </si>
  <si>
    <t>Fabbricazione di computer e unità periferiche</t>
  </si>
  <si>
    <t>26.20.0</t>
  </si>
  <si>
    <t>26.20.00</t>
  </si>
  <si>
    <t>26.3</t>
  </si>
  <si>
    <t>26.30</t>
  </si>
  <si>
    <t>Fabbricazione di sistemi antifurto e antincendio</t>
  </si>
  <si>
    <t>26.4</t>
  </si>
  <si>
    <t>26.40</t>
  </si>
  <si>
    <t>26.40.0</t>
  </si>
  <si>
    <t>26.40.01</t>
  </si>
  <si>
    <t>26.5</t>
  </si>
  <si>
    <t>26.51</t>
  </si>
  <si>
    <t>26.51.1</t>
  </si>
  <si>
    <t>Fabbricazione di strumenti per navigazione, idrologia, geofisica e meteorologia</t>
  </si>
  <si>
    <t>26.51.10</t>
  </si>
  <si>
    <t>26.51.2</t>
  </si>
  <si>
    <t>26.51.21</t>
  </si>
  <si>
    <t>26.51.29</t>
  </si>
  <si>
    <t>26.52</t>
  </si>
  <si>
    <t>Fabbricazione di orologi</t>
  </si>
  <si>
    <t>26.52.0</t>
  </si>
  <si>
    <t>26.52.00</t>
  </si>
  <si>
    <t>26.6</t>
  </si>
  <si>
    <t>26.60</t>
  </si>
  <si>
    <t>26.60.0</t>
  </si>
  <si>
    <t>26.60.01</t>
  </si>
  <si>
    <t>26.60.02</t>
  </si>
  <si>
    <t>26.7</t>
  </si>
  <si>
    <t>26.70</t>
  </si>
  <si>
    <t>26.70.1</t>
  </si>
  <si>
    <t>26.70.11</t>
  </si>
  <si>
    <t>26.70.12</t>
  </si>
  <si>
    <t>26.70.2</t>
  </si>
  <si>
    <t>26.70.20</t>
  </si>
  <si>
    <t>27</t>
  </si>
  <si>
    <t>27.1</t>
  </si>
  <si>
    <t>27.11</t>
  </si>
  <si>
    <t>Fabbricazione di motori, generatori e trasformatori elettrici</t>
  </si>
  <si>
    <t>27.11.0</t>
  </si>
  <si>
    <t>27.11.00</t>
  </si>
  <si>
    <t>27.12</t>
  </si>
  <si>
    <t>27.12.0</t>
  </si>
  <si>
    <t>27.12.00</t>
  </si>
  <si>
    <t>27.2</t>
  </si>
  <si>
    <t>27.20</t>
  </si>
  <si>
    <t>27.20.0</t>
  </si>
  <si>
    <t>27.20.00</t>
  </si>
  <si>
    <t>27.3</t>
  </si>
  <si>
    <t>27.31</t>
  </si>
  <si>
    <t>27.31.0</t>
  </si>
  <si>
    <t>27.32</t>
  </si>
  <si>
    <t>27.32.0</t>
  </si>
  <si>
    <t>27.32.00</t>
  </si>
  <si>
    <t>27.33</t>
  </si>
  <si>
    <t>Fabbricazione di attrezzature per cablaggio</t>
  </si>
  <si>
    <t>27.33.0</t>
  </si>
  <si>
    <t>27.4</t>
  </si>
  <si>
    <t>27.40</t>
  </si>
  <si>
    <t>27.40.0</t>
  </si>
  <si>
    <t>27.40.01</t>
  </si>
  <si>
    <t>27.40.09</t>
  </si>
  <si>
    <t>27.5</t>
  </si>
  <si>
    <t>27.51</t>
  </si>
  <si>
    <t>Fabbricazione di elettrodomestici</t>
  </si>
  <si>
    <t>27.51.0</t>
  </si>
  <si>
    <t>27.51.00</t>
  </si>
  <si>
    <t>27.52</t>
  </si>
  <si>
    <t>27.52.0</t>
  </si>
  <si>
    <t>27.52.00</t>
  </si>
  <si>
    <t>27.9</t>
  </si>
  <si>
    <t>27.90</t>
  </si>
  <si>
    <t>Fabbricazione di altre apparecchiature elettriche</t>
  </si>
  <si>
    <t>27.90.0</t>
  </si>
  <si>
    <t>27.90.01</t>
  </si>
  <si>
    <t>27.90.02</t>
  </si>
  <si>
    <t>Fabbricazione di insegne elettriche e apparecchiature elettriche di segnalazione</t>
  </si>
  <si>
    <t>27.90.03</t>
  </si>
  <si>
    <t>27.90.09</t>
  </si>
  <si>
    <t>28</t>
  </si>
  <si>
    <t>28.1</t>
  </si>
  <si>
    <t>28.11</t>
  </si>
  <si>
    <t>28.11.1</t>
  </si>
  <si>
    <t>28.11.2</t>
  </si>
  <si>
    <t>28.11.20</t>
  </si>
  <si>
    <t>28.12</t>
  </si>
  <si>
    <t>Fabbricazione di apparecchiature fluidodinamiche</t>
  </si>
  <si>
    <t>28.12.0</t>
  </si>
  <si>
    <t>28.12.00</t>
  </si>
  <si>
    <t>28.13</t>
  </si>
  <si>
    <t>Fabbricazione di altre pompe e compressori</t>
  </si>
  <si>
    <t>28.13.0</t>
  </si>
  <si>
    <t>28.13.00</t>
  </si>
  <si>
    <t>28.14</t>
  </si>
  <si>
    <t>Fabbricazione di altri rubinetti e valvole</t>
  </si>
  <si>
    <t>28.14.0</t>
  </si>
  <si>
    <t>28.14.00</t>
  </si>
  <si>
    <t>28.15</t>
  </si>
  <si>
    <t>28.2</t>
  </si>
  <si>
    <t>28.21</t>
  </si>
  <si>
    <t>28.21.1</t>
  </si>
  <si>
    <t>28.21.10</t>
  </si>
  <si>
    <t>28.21.2</t>
  </si>
  <si>
    <t>28.22</t>
  </si>
  <si>
    <t>28.22.0</t>
  </si>
  <si>
    <t>28.22.01</t>
  </si>
  <si>
    <t>28.22.09</t>
  </si>
  <si>
    <t>28.23</t>
  </si>
  <si>
    <t>28.23.0</t>
  </si>
  <si>
    <t>28.24</t>
  </si>
  <si>
    <t>Fabbricazione di utensili portatili a motore</t>
  </si>
  <si>
    <t>28.24.0</t>
  </si>
  <si>
    <t>28.24.00</t>
  </si>
  <si>
    <t>28.25</t>
  </si>
  <si>
    <t>28.25.0</t>
  </si>
  <si>
    <t>28.25.00</t>
  </si>
  <si>
    <t>28.29</t>
  </si>
  <si>
    <t>28.29.1</t>
  </si>
  <si>
    <t>28.29.10</t>
  </si>
  <si>
    <t>28.29.2</t>
  </si>
  <si>
    <t>28.29.20</t>
  </si>
  <si>
    <t>28.29.3</t>
  </si>
  <si>
    <t>28.29.30</t>
  </si>
  <si>
    <t>28.29.9</t>
  </si>
  <si>
    <t>28.29.91</t>
  </si>
  <si>
    <t>28.29.92</t>
  </si>
  <si>
    <t>28.29.99</t>
  </si>
  <si>
    <t>28.3</t>
  </si>
  <si>
    <t>28.30</t>
  </si>
  <si>
    <t>Fabbricazione di macchine per l'agricoltura e la silvicoltura</t>
  </si>
  <si>
    <t>28.30.1</t>
  </si>
  <si>
    <t>28.30.10</t>
  </si>
  <si>
    <t>28.30.9</t>
  </si>
  <si>
    <t>28.4</t>
  </si>
  <si>
    <t>28.41</t>
  </si>
  <si>
    <t>28.41.0</t>
  </si>
  <si>
    <t>28.41.00</t>
  </si>
  <si>
    <t>Fabbricazione di altre macchine utensili</t>
  </si>
  <si>
    <t>28.9</t>
  </si>
  <si>
    <t>28.91</t>
  </si>
  <si>
    <t>Fabbricazione di macchine per la metallurgia</t>
  </si>
  <si>
    <t>28.91.0</t>
  </si>
  <si>
    <t>28.91.00</t>
  </si>
  <si>
    <t>28.92</t>
  </si>
  <si>
    <t>Fabbricazione di macchine da miniera, cava e cantiere</t>
  </si>
  <si>
    <t>28.92.0</t>
  </si>
  <si>
    <t>28.93</t>
  </si>
  <si>
    <t>Fabbricazione di macchine per l'industria alimentare, delle bevande e del tabacco</t>
  </si>
  <si>
    <t>28.93.0</t>
  </si>
  <si>
    <t>28.93.00</t>
  </si>
  <si>
    <t>28.94</t>
  </si>
  <si>
    <t>28.94.1</t>
  </si>
  <si>
    <t>28.94.10</t>
  </si>
  <si>
    <t>28.94.2</t>
  </si>
  <si>
    <t>28.94.20</t>
  </si>
  <si>
    <t>28.94.3</t>
  </si>
  <si>
    <t>28.94.30</t>
  </si>
  <si>
    <t>28.95</t>
  </si>
  <si>
    <t>28.95.0</t>
  </si>
  <si>
    <t>28.95.00</t>
  </si>
  <si>
    <t>28.96</t>
  </si>
  <si>
    <t>28.96.0</t>
  </si>
  <si>
    <t>28.96.00</t>
  </si>
  <si>
    <t>28.99</t>
  </si>
  <si>
    <t>28.99.1</t>
  </si>
  <si>
    <t>28.99.10</t>
  </si>
  <si>
    <t>28.99.2</t>
  </si>
  <si>
    <t>28.99.20</t>
  </si>
  <si>
    <t>28.99.9</t>
  </si>
  <si>
    <t>28.99.91</t>
  </si>
  <si>
    <t>28.99.92</t>
  </si>
  <si>
    <t>28.99.93</t>
  </si>
  <si>
    <t>28.99.99</t>
  </si>
  <si>
    <t>29</t>
  </si>
  <si>
    <t>29.1</t>
  </si>
  <si>
    <t>29.10</t>
  </si>
  <si>
    <t>Fabbricazione di autoveicoli</t>
  </si>
  <si>
    <t>29.10.0</t>
  </si>
  <si>
    <t>29.10.00</t>
  </si>
  <si>
    <t>29.2</t>
  </si>
  <si>
    <t>29.20</t>
  </si>
  <si>
    <t>29.20.0</t>
  </si>
  <si>
    <t>29.20.00</t>
  </si>
  <si>
    <t>29.3</t>
  </si>
  <si>
    <t>29.31</t>
  </si>
  <si>
    <t>29.31.0</t>
  </si>
  <si>
    <t>29.31.00</t>
  </si>
  <si>
    <t>29.32</t>
  </si>
  <si>
    <t>29.32.0</t>
  </si>
  <si>
    <t>30</t>
  </si>
  <si>
    <t>30.1</t>
  </si>
  <si>
    <t>30.11</t>
  </si>
  <si>
    <t>30.11.0</t>
  </si>
  <si>
    <t>30.12</t>
  </si>
  <si>
    <t>Costruzione di imbarcazioni da diporto e sportive</t>
  </si>
  <si>
    <t>30.12.0</t>
  </si>
  <si>
    <t>30.12.00</t>
  </si>
  <si>
    <t>30.2</t>
  </si>
  <si>
    <t>30.20</t>
  </si>
  <si>
    <t>Costruzione di locomotive e di materiale rotabile ferro-tranviario</t>
  </si>
  <si>
    <t>30.20.0</t>
  </si>
  <si>
    <t>30.3</t>
  </si>
  <si>
    <t>30.4</t>
  </si>
  <si>
    <t>30.40</t>
  </si>
  <si>
    <t>Fabbricazione di veicoli militari da combattimento</t>
  </si>
  <si>
    <t>30.40.0</t>
  </si>
  <si>
    <t>30.40.00</t>
  </si>
  <si>
    <t>30.9</t>
  </si>
  <si>
    <t>30.91</t>
  </si>
  <si>
    <t>30.91.1</t>
  </si>
  <si>
    <t>30.91.11</t>
  </si>
  <si>
    <t>Fabbricazione di motori per motocicli</t>
  </si>
  <si>
    <t>30.91.12</t>
  </si>
  <si>
    <t>Fabbricazione di motocicli</t>
  </si>
  <si>
    <t>30.91.2</t>
  </si>
  <si>
    <t>30.91.20</t>
  </si>
  <si>
    <t>30.92</t>
  </si>
  <si>
    <t>30.92.1</t>
  </si>
  <si>
    <t>30.92.10</t>
  </si>
  <si>
    <t>30.92.2</t>
  </si>
  <si>
    <t>30.92.20</t>
  </si>
  <si>
    <t>30.92.3</t>
  </si>
  <si>
    <t>30.92.30</t>
  </si>
  <si>
    <t>30.92.4</t>
  </si>
  <si>
    <t>30.92.40</t>
  </si>
  <si>
    <t>30.99</t>
  </si>
  <si>
    <t>30.99.0</t>
  </si>
  <si>
    <t>30.99.00</t>
  </si>
  <si>
    <t>31</t>
  </si>
  <si>
    <t>31.0</t>
  </si>
  <si>
    <t>Fabbricazione di materassi</t>
  </si>
  <si>
    <t>Fabbricazione di parti e accessori di mobili</t>
  </si>
  <si>
    <t>Finitura di mobili</t>
  </si>
  <si>
    <t>32</t>
  </si>
  <si>
    <t>32.1</t>
  </si>
  <si>
    <t>32.11</t>
  </si>
  <si>
    <t>Coniazione di monete</t>
  </si>
  <si>
    <t>32.11.0</t>
  </si>
  <si>
    <t>32.11.00</t>
  </si>
  <si>
    <t>32.12</t>
  </si>
  <si>
    <t>32.12.1</t>
  </si>
  <si>
    <t>32.12.10</t>
  </si>
  <si>
    <t>32.12.2</t>
  </si>
  <si>
    <t>32.12.20</t>
  </si>
  <si>
    <t>32.13</t>
  </si>
  <si>
    <t>Fabbricazione di bigiotteria e articoli simili</t>
  </si>
  <si>
    <t>32.13.0</t>
  </si>
  <si>
    <t>32.2</t>
  </si>
  <si>
    <t>32.20</t>
  </si>
  <si>
    <t>Fabbricazione di strumenti musicali</t>
  </si>
  <si>
    <t>32.20.0</t>
  </si>
  <si>
    <t>32.20.00</t>
  </si>
  <si>
    <t>32.3</t>
  </si>
  <si>
    <t>32.30</t>
  </si>
  <si>
    <t>Fabbricazione di articoli sportivi</t>
  </si>
  <si>
    <t>32.30.0</t>
  </si>
  <si>
    <t>32.4</t>
  </si>
  <si>
    <t>32.40</t>
  </si>
  <si>
    <t>Fabbricazione di giochi e giocattoli</t>
  </si>
  <si>
    <t>32.40.1</t>
  </si>
  <si>
    <t>32.40.10</t>
  </si>
  <si>
    <t>32.40.2</t>
  </si>
  <si>
    <t>32.40.20</t>
  </si>
  <si>
    <t>32.5</t>
  </si>
  <si>
    <t>32.50</t>
  </si>
  <si>
    <t>Fabbricazione di strumenti e forniture mediche e dentistiche</t>
  </si>
  <si>
    <t>32.50.1</t>
  </si>
  <si>
    <t>32.50.2</t>
  </si>
  <si>
    <t>32.50.20</t>
  </si>
  <si>
    <t>32.50.3</t>
  </si>
  <si>
    <t>32.50.30</t>
  </si>
  <si>
    <t>32.50.4</t>
  </si>
  <si>
    <t>Fabbricazione di lenti oftalmiche</t>
  </si>
  <si>
    <t>32.50.40</t>
  </si>
  <si>
    <t>32.50.5</t>
  </si>
  <si>
    <t>32.9</t>
  </si>
  <si>
    <t>32.91</t>
  </si>
  <si>
    <t>Fabbricazione di scope e spazzole</t>
  </si>
  <si>
    <t>32.91.0</t>
  </si>
  <si>
    <t>32.91.00</t>
  </si>
  <si>
    <t>32.99</t>
  </si>
  <si>
    <t>32.99.1</t>
  </si>
  <si>
    <t>32.99.2</t>
  </si>
  <si>
    <t>Fabbricazione di ombrelli, bottoni, chiusure lampo, parrucche e affini</t>
  </si>
  <si>
    <t>32.99.20</t>
  </si>
  <si>
    <t>32.99.3</t>
  </si>
  <si>
    <t>32.99.30</t>
  </si>
  <si>
    <t>32.99.4</t>
  </si>
  <si>
    <t>Fabbricazione di casse funebri</t>
  </si>
  <si>
    <t>32.99.40</t>
  </si>
  <si>
    <t>32.99.9</t>
  </si>
  <si>
    <t>33</t>
  </si>
  <si>
    <t>33.1</t>
  </si>
  <si>
    <t>33.11</t>
  </si>
  <si>
    <t>Riparazione e manutenzione di prodotti in metallo</t>
  </si>
  <si>
    <t>33.11.0</t>
  </si>
  <si>
    <t>33.11.01</t>
  </si>
  <si>
    <t>Riparazione e manutenzione di stampi, portastampi, sagome, forme per macchine</t>
  </si>
  <si>
    <t>33.11.02</t>
  </si>
  <si>
    <t>Riparazione e manutenzione di utensileria ad azionamento manuale</t>
  </si>
  <si>
    <t>33.11.03</t>
  </si>
  <si>
    <t>33.11.04</t>
  </si>
  <si>
    <t>33.11.05</t>
  </si>
  <si>
    <t>33.11.06</t>
  </si>
  <si>
    <t>33.11.09</t>
  </si>
  <si>
    <t>Riparazione e manutenzione di altri prodotti in metallo</t>
  </si>
  <si>
    <t>33.12</t>
  </si>
  <si>
    <t>Riparazione e manutenzione di macchinari</t>
  </si>
  <si>
    <t>33.12.1</t>
  </si>
  <si>
    <t>33.12.10</t>
  </si>
  <si>
    <t>33.12.2</t>
  </si>
  <si>
    <t>33.12.20</t>
  </si>
  <si>
    <t>33.12.3</t>
  </si>
  <si>
    <t>33.12.30</t>
  </si>
  <si>
    <t>33.12.4</t>
  </si>
  <si>
    <t>33.12.40</t>
  </si>
  <si>
    <t>33.12.5</t>
  </si>
  <si>
    <t>Riparazione e manutenzione di altre macchine di impiego generale</t>
  </si>
  <si>
    <t>33.12.51</t>
  </si>
  <si>
    <t>33.12.52</t>
  </si>
  <si>
    <t>33.12.53</t>
  </si>
  <si>
    <t>33.12.54</t>
  </si>
  <si>
    <t>33.12.59</t>
  </si>
  <si>
    <t>33.12.6</t>
  </si>
  <si>
    <t>Riparazione e manutenzione di trattori agricoli</t>
  </si>
  <si>
    <t>33.12.60</t>
  </si>
  <si>
    <t>33.12.7</t>
  </si>
  <si>
    <t>33.12.70</t>
  </si>
  <si>
    <t>33.12.9</t>
  </si>
  <si>
    <t>33.12.91</t>
  </si>
  <si>
    <t>33.12.92</t>
  </si>
  <si>
    <t>33.12.99</t>
  </si>
  <si>
    <t>33.13</t>
  </si>
  <si>
    <t>33.13.0</t>
  </si>
  <si>
    <t>33.13.01</t>
  </si>
  <si>
    <t>33.13.09</t>
  </si>
  <si>
    <t>33.14</t>
  </si>
  <si>
    <t>Riparazione e manutenzione di apparecchiature elettriche</t>
  </si>
  <si>
    <t>33.14.0</t>
  </si>
  <si>
    <t>33.14.00</t>
  </si>
  <si>
    <t>33.15</t>
  </si>
  <si>
    <t>33.15.0</t>
  </si>
  <si>
    <t>33.15.00</t>
  </si>
  <si>
    <t>33.16</t>
  </si>
  <si>
    <t>33.16.0</t>
  </si>
  <si>
    <t>33.16.00</t>
  </si>
  <si>
    <t>33.17</t>
  </si>
  <si>
    <t>33.17.0</t>
  </si>
  <si>
    <t>33.17.00</t>
  </si>
  <si>
    <t>33.19</t>
  </si>
  <si>
    <t>33.19.0</t>
  </si>
  <si>
    <t>33.2</t>
  </si>
  <si>
    <t>33.20</t>
  </si>
  <si>
    <t>33.20.0</t>
  </si>
  <si>
    <t>33.20.01</t>
  </si>
  <si>
    <t>33.20.02</t>
  </si>
  <si>
    <t>33.20.03</t>
  </si>
  <si>
    <t>33.20.04</t>
  </si>
  <si>
    <t>Installazione di cisterne, serbatoi e contenitori in metallo</t>
  </si>
  <si>
    <t>33.20.05</t>
  </si>
  <si>
    <t>33.20.06</t>
  </si>
  <si>
    <t>33.20.07</t>
  </si>
  <si>
    <t>33.20.09</t>
  </si>
  <si>
    <t>35</t>
  </si>
  <si>
    <t>35.1</t>
  </si>
  <si>
    <t>35.11</t>
  </si>
  <si>
    <t>35.11.0</t>
  </si>
  <si>
    <t>35.11.00</t>
  </si>
  <si>
    <t>35.12</t>
  </si>
  <si>
    <t>Trasmissione di energia elettrica</t>
  </si>
  <si>
    <t>35.12.0</t>
  </si>
  <si>
    <t>35.12.00</t>
  </si>
  <si>
    <t>35.13</t>
  </si>
  <si>
    <t>Distribuzione di energia elettrica</t>
  </si>
  <si>
    <t>35.13.0</t>
  </si>
  <si>
    <t>35.13.00</t>
  </si>
  <si>
    <t>35.14</t>
  </si>
  <si>
    <t>Commercio di energia elettrica</t>
  </si>
  <si>
    <t>35.14.0</t>
  </si>
  <si>
    <t>35.14.00</t>
  </si>
  <si>
    <t>35.2</t>
  </si>
  <si>
    <t>35.21</t>
  </si>
  <si>
    <t>Produzione di gas</t>
  </si>
  <si>
    <t>35.21.0</t>
  </si>
  <si>
    <t>35.21.00</t>
  </si>
  <si>
    <t>35.22</t>
  </si>
  <si>
    <t>Distribuzione di combustibili gassosi mediante condotte</t>
  </si>
  <si>
    <t>35.22.0</t>
  </si>
  <si>
    <t>35.22.00</t>
  </si>
  <si>
    <t>35.23</t>
  </si>
  <si>
    <t>Commercio di gas distribuito mediante condotte</t>
  </si>
  <si>
    <t>35.23.0</t>
  </si>
  <si>
    <t>35.23.00</t>
  </si>
  <si>
    <t>35.3</t>
  </si>
  <si>
    <t>35.30</t>
  </si>
  <si>
    <t>Fornitura di vapore e aria condizionata</t>
  </si>
  <si>
    <t>35.30.0</t>
  </si>
  <si>
    <t>35.30.00</t>
  </si>
  <si>
    <t>36</t>
  </si>
  <si>
    <t>36.0</t>
  </si>
  <si>
    <t>36.00</t>
  </si>
  <si>
    <t>Raccolta, trattamento e fornitura di acqua</t>
  </si>
  <si>
    <t>36.00.0</t>
  </si>
  <si>
    <t>36.00.00</t>
  </si>
  <si>
    <t>37</t>
  </si>
  <si>
    <t>37.0</t>
  </si>
  <si>
    <t>37.00</t>
  </si>
  <si>
    <t>Gestione delle reti fognarie</t>
  </si>
  <si>
    <t>37.00.0</t>
  </si>
  <si>
    <t>37.00.00</t>
  </si>
  <si>
    <t>38</t>
  </si>
  <si>
    <t>38.1</t>
  </si>
  <si>
    <t>38.11</t>
  </si>
  <si>
    <t>Raccolta di rifiuti non pericolosi</t>
  </si>
  <si>
    <t>38.11.0</t>
  </si>
  <si>
    <t>38.11.00</t>
  </si>
  <si>
    <t>38.12</t>
  </si>
  <si>
    <t>Raccolta di rifiuti pericolosi</t>
  </si>
  <si>
    <t>38.12.0</t>
  </si>
  <si>
    <t>38.12.00</t>
  </si>
  <si>
    <t>38.2</t>
  </si>
  <si>
    <t>38.21</t>
  </si>
  <si>
    <t>38.22</t>
  </si>
  <si>
    <t>38.22.0</t>
  </si>
  <si>
    <t>38.22.00</t>
  </si>
  <si>
    <t>38.3</t>
  </si>
  <si>
    <t>38.31</t>
  </si>
  <si>
    <t>38.32</t>
  </si>
  <si>
    <t>39</t>
  </si>
  <si>
    <t>39.0</t>
  </si>
  <si>
    <t>39.00</t>
  </si>
  <si>
    <t>Attività di risanamento e altri servizi di gestione dei rifiuti</t>
  </si>
  <si>
    <t>39.00.0</t>
  </si>
  <si>
    <t>39.00.01</t>
  </si>
  <si>
    <t>39.00.09</t>
  </si>
  <si>
    <t>41</t>
  </si>
  <si>
    <t>Sviluppo di progetti immobiliari</t>
  </si>
  <si>
    <t>Costruzione di edifici residenziali e non residenziali</t>
  </si>
  <si>
    <t>42</t>
  </si>
  <si>
    <t>42.1</t>
  </si>
  <si>
    <t>42.11</t>
  </si>
  <si>
    <t>Costruzione di strade e autostrade</t>
  </si>
  <si>
    <t>42.11.0</t>
  </si>
  <si>
    <t>42.11.00</t>
  </si>
  <si>
    <t>42.12</t>
  </si>
  <si>
    <t>Costruzione di linee ferroviarie e metropolitane</t>
  </si>
  <si>
    <t>42.12.0</t>
  </si>
  <si>
    <t>42.12.00</t>
  </si>
  <si>
    <t>42.13</t>
  </si>
  <si>
    <t>Costruzione di ponti e gallerie</t>
  </si>
  <si>
    <t>42.13.0</t>
  </si>
  <si>
    <t>42.13.00</t>
  </si>
  <si>
    <t>42.2</t>
  </si>
  <si>
    <t>42.21</t>
  </si>
  <si>
    <t>42.21.0</t>
  </si>
  <si>
    <t>42.21.00</t>
  </si>
  <si>
    <t>42.22</t>
  </si>
  <si>
    <t>Costruzione di opere di pubblica utilità per l'energia elettrica e le telecomunicazioni</t>
  </si>
  <si>
    <t>42.22.0</t>
  </si>
  <si>
    <t>42.22.00</t>
  </si>
  <si>
    <t>42.9</t>
  </si>
  <si>
    <t>42.91</t>
  </si>
  <si>
    <t>Costruzione di opere idrauliche</t>
  </si>
  <si>
    <t>42.91.0</t>
  </si>
  <si>
    <t>42.91.00</t>
  </si>
  <si>
    <t>42.99</t>
  </si>
  <si>
    <t>42.99.0</t>
  </si>
  <si>
    <t>43</t>
  </si>
  <si>
    <t>43.1</t>
  </si>
  <si>
    <t>43.11</t>
  </si>
  <si>
    <t>Demolizione</t>
  </si>
  <si>
    <t>43.11.0</t>
  </si>
  <si>
    <t>43.11.00</t>
  </si>
  <si>
    <t>43.12</t>
  </si>
  <si>
    <t>Preparazione del cantiere edile</t>
  </si>
  <si>
    <t>43.12.0</t>
  </si>
  <si>
    <t>43.13</t>
  </si>
  <si>
    <t>43.13.0</t>
  </si>
  <si>
    <t>Trivellazioni e perforazioni</t>
  </si>
  <si>
    <t>43.13.00</t>
  </si>
  <si>
    <t>43.2</t>
  </si>
  <si>
    <t>43.21</t>
  </si>
  <si>
    <t>Installazione di impianti elettrici</t>
  </si>
  <si>
    <t>43.21.0</t>
  </si>
  <si>
    <t>43.21.01</t>
  </si>
  <si>
    <t>43.21.02</t>
  </si>
  <si>
    <t>43.21.03</t>
  </si>
  <si>
    <t>43.22</t>
  </si>
  <si>
    <t>43.22.0</t>
  </si>
  <si>
    <t>43.22.01</t>
  </si>
  <si>
    <t>43.22.02</t>
  </si>
  <si>
    <t>43.22.03</t>
  </si>
  <si>
    <t>43.22.04</t>
  </si>
  <si>
    <t>43.22.05</t>
  </si>
  <si>
    <t>43.3</t>
  </si>
  <si>
    <t>43.31</t>
  </si>
  <si>
    <t>Intonacatura</t>
  </si>
  <si>
    <t>43.31.0</t>
  </si>
  <si>
    <t>43.32</t>
  </si>
  <si>
    <t>Posa in opera di infissi</t>
  </si>
  <si>
    <t>43.32.0</t>
  </si>
  <si>
    <t>43.32.01</t>
  </si>
  <si>
    <t>43.32.02</t>
  </si>
  <si>
    <t>43.33</t>
  </si>
  <si>
    <t>43.33.0</t>
  </si>
  <si>
    <t>43.33.00</t>
  </si>
  <si>
    <t>43.34</t>
  </si>
  <si>
    <t>Tinteggiatura e posa in opera di vetri</t>
  </si>
  <si>
    <t>43.34.0</t>
  </si>
  <si>
    <t>43.9</t>
  </si>
  <si>
    <t>43.91</t>
  </si>
  <si>
    <t>Realizzazione di coperture</t>
  </si>
  <si>
    <t>43.91.0</t>
  </si>
  <si>
    <t>43.91.00</t>
  </si>
  <si>
    <t>43.99</t>
  </si>
  <si>
    <t>43.99.0</t>
  </si>
  <si>
    <t>43.99.01</t>
  </si>
  <si>
    <t>43.99.02</t>
  </si>
  <si>
    <t>43.99.09</t>
  </si>
  <si>
    <t>Commercio all'ingrosso di parti e accessori di autoveicoli</t>
  </si>
  <si>
    <t>Commercio al dettaglio di parti e accessori di autoveicoli</t>
  </si>
  <si>
    <t>46</t>
  </si>
  <si>
    <t>46.1</t>
  </si>
  <si>
    <t>46.11</t>
  </si>
  <si>
    <t>46.11.0</t>
  </si>
  <si>
    <t>46.11.01</t>
  </si>
  <si>
    <t>46.11.02</t>
  </si>
  <si>
    <t>46.11.03</t>
  </si>
  <si>
    <t>46.11.04</t>
  </si>
  <si>
    <t>46.12</t>
  </si>
  <si>
    <t>46.12.0</t>
  </si>
  <si>
    <t>46.12.01</t>
  </si>
  <si>
    <t>46.12.02</t>
  </si>
  <si>
    <t>46.12.03</t>
  </si>
  <si>
    <t>46.12.04</t>
  </si>
  <si>
    <t>46.12.05</t>
  </si>
  <si>
    <t>46.13</t>
  </si>
  <si>
    <t>46.13.0</t>
  </si>
  <si>
    <t>46.13.01</t>
  </si>
  <si>
    <t>46.13.02</t>
  </si>
  <si>
    <t>46.13.03</t>
  </si>
  <si>
    <t>46.14</t>
  </si>
  <si>
    <t>46.14.0</t>
  </si>
  <si>
    <t>46.14.01</t>
  </si>
  <si>
    <t>46.14.02</t>
  </si>
  <si>
    <t>46.14.03</t>
  </si>
  <si>
    <t>46.14.04</t>
  </si>
  <si>
    <t>46.14.05</t>
  </si>
  <si>
    <t>46.15</t>
  </si>
  <si>
    <t>46.15.0</t>
  </si>
  <si>
    <t>46.15.01</t>
  </si>
  <si>
    <t>46.15.02</t>
  </si>
  <si>
    <t>46.15.03</t>
  </si>
  <si>
    <t>46.15.04</t>
  </si>
  <si>
    <t>46.15.05</t>
  </si>
  <si>
    <t>46.16</t>
  </si>
  <si>
    <t>46.16.0</t>
  </si>
  <si>
    <t>46.16.01</t>
  </si>
  <si>
    <t>46.16.02</t>
  </si>
  <si>
    <t>46.16.03</t>
  </si>
  <si>
    <t>46.16.04</t>
  </si>
  <si>
    <t>46.16.05</t>
  </si>
  <si>
    <t>46.16.06</t>
  </si>
  <si>
    <t>46.16.07</t>
  </si>
  <si>
    <t>46.17</t>
  </si>
  <si>
    <t>46.17.0</t>
  </si>
  <si>
    <t>46.17.01</t>
  </si>
  <si>
    <t>46.17.02</t>
  </si>
  <si>
    <t>46.17.03</t>
  </si>
  <si>
    <t>46.17.04</t>
  </si>
  <si>
    <t>46.17.05</t>
  </si>
  <si>
    <t>46.17.06</t>
  </si>
  <si>
    <t>46.17.07</t>
  </si>
  <si>
    <t>46.18</t>
  </si>
  <si>
    <t>46.18.1</t>
  </si>
  <si>
    <t>46.18.11</t>
  </si>
  <si>
    <t>46.18.12</t>
  </si>
  <si>
    <t>46.18.13</t>
  </si>
  <si>
    <t>46.18.14</t>
  </si>
  <si>
    <t>46.18.2</t>
  </si>
  <si>
    <t>46.18.21</t>
  </si>
  <si>
    <t>46.18.22</t>
  </si>
  <si>
    <t>46.18.23</t>
  </si>
  <si>
    <t>46.18.24</t>
  </si>
  <si>
    <t>46.18.3</t>
  </si>
  <si>
    <t>46.18.31</t>
  </si>
  <si>
    <t>46.18.32</t>
  </si>
  <si>
    <t>46.18.33</t>
  </si>
  <si>
    <t>46.18.9</t>
  </si>
  <si>
    <t>46.18.91</t>
  </si>
  <si>
    <t>46.18.92</t>
  </si>
  <si>
    <t>46.18.93</t>
  </si>
  <si>
    <t>46.18.99</t>
  </si>
  <si>
    <t>46.19</t>
  </si>
  <si>
    <t>46.19.0</t>
  </si>
  <si>
    <t>46.2</t>
  </si>
  <si>
    <t>46.21</t>
  </si>
  <si>
    <t>46.21.1</t>
  </si>
  <si>
    <t>46.21.10</t>
  </si>
  <si>
    <t>46.21.2</t>
  </si>
  <si>
    <t>46.21.21</t>
  </si>
  <si>
    <t>Commercio all'ingrosso di tabacco grezzo</t>
  </si>
  <si>
    <t>46.21.22</t>
  </si>
  <si>
    <t>46.22</t>
  </si>
  <si>
    <t>Commercio all'ingrosso di fiori e piante</t>
  </si>
  <si>
    <t>46.22.0</t>
  </si>
  <si>
    <t>46.22.00</t>
  </si>
  <si>
    <t>46.23</t>
  </si>
  <si>
    <t>Commercio all'ingrosso di animali vivi</t>
  </si>
  <si>
    <t>46.23.0</t>
  </si>
  <si>
    <t>46.23.00</t>
  </si>
  <si>
    <t>46.24</t>
  </si>
  <si>
    <t>Commercio all'ingrosso di pelli e cuoio</t>
  </si>
  <si>
    <t>46.3</t>
  </si>
  <si>
    <t>46.31</t>
  </si>
  <si>
    <t>46.31.1</t>
  </si>
  <si>
    <t>Commercio all'ingrosso di frutta e ortaggi freschi</t>
  </si>
  <si>
    <t>46.31.10</t>
  </si>
  <si>
    <t>46.31.2</t>
  </si>
  <si>
    <t>46.31.20</t>
  </si>
  <si>
    <t>46.32</t>
  </si>
  <si>
    <t>46.32.1</t>
  </si>
  <si>
    <t>46.32.2</t>
  </si>
  <si>
    <t>46.32.20</t>
  </si>
  <si>
    <t>46.33</t>
  </si>
  <si>
    <t>46.33.1</t>
  </si>
  <si>
    <t>46.33.10</t>
  </si>
  <si>
    <t>46.33.2</t>
  </si>
  <si>
    <t>46.33.20</t>
  </si>
  <si>
    <t>46.34</t>
  </si>
  <si>
    <t>Commercio all'ingrosso di bevande</t>
  </si>
  <si>
    <t>46.34.1</t>
  </si>
  <si>
    <t>Commercio all'ingrosso di bevande alcoliche</t>
  </si>
  <si>
    <t>46.34.10</t>
  </si>
  <si>
    <t>46.34.2</t>
  </si>
  <si>
    <t>46.34.20</t>
  </si>
  <si>
    <t>46.35</t>
  </si>
  <si>
    <t>46.35.0</t>
  </si>
  <si>
    <t>Commercio all'ingrosso di prodotti del tabacco</t>
  </si>
  <si>
    <t>46.36</t>
  </si>
  <si>
    <t>46.36.0</t>
  </si>
  <si>
    <t>46.36.00</t>
  </si>
  <si>
    <t>46.37</t>
  </si>
  <si>
    <t>Commercio all'ingrosso di caffè, tè, cacao e spezie</t>
  </si>
  <si>
    <t>46.37.0</t>
  </si>
  <si>
    <t>46.37.01</t>
  </si>
  <si>
    <t>Commercio all'ingrosso di caffè</t>
  </si>
  <si>
    <t>46.37.02</t>
  </si>
  <si>
    <t>Commercio all'ingrosso di tè, cacao e spezie</t>
  </si>
  <si>
    <t>46.38</t>
  </si>
  <si>
    <t>Commercio all'ingrosso di altri prodotti alimentari</t>
  </si>
  <si>
    <t>46.39</t>
  </si>
  <si>
    <t>46.4</t>
  </si>
  <si>
    <t>46.41</t>
  </si>
  <si>
    <t>Commercio all'ingrosso di prodotti tessili</t>
  </si>
  <si>
    <t>46.41.1</t>
  </si>
  <si>
    <t>Commercio all'ingrosso di tessuti</t>
  </si>
  <si>
    <t>46.41.10</t>
  </si>
  <si>
    <t>46.41.2</t>
  </si>
  <si>
    <t>46.41.20</t>
  </si>
  <si>
    <t>46.41.9</t>
  </si>
  <si>
    <t>46.41.90</t>
  </si>
  <si>
    <t>46.42</t>
  </si>
  <si>
    <t>Commercio all'ingrosso di abbigliamento e di calzature</t>
  </si>
  <si>
    <t>46.42.1</t>
  </si>
  <si>
    <t>46.42.10</t>
  </si>
  <si>
    <t>46.42.2</t>
  </si>
  <si>
    <t>Commercio all'ingrosso di articoli in pelliccia</t>
  </si>
  <si>
    <t>46.42.20</t>
  </si>
  <si>
    <t>46.42.3</t>
  </si>
  <si>
    <t>46.42.30</t>
  </si>
  <si>
    <t>46.43</t>
  </si>
  <si>
    <t>46.43.1</t>
  </si>
  <si>
    <t>46.43.10</t>
  </si>
  <si>
    <t>46.43.2</t>
  </si>
  <si>
    <t>46.43.20</t>
  </si>
  <si>
    <t>46.43.3</t>
  </si>
  <si>
    <t>46.43.30</t>
  </si>
  <si>
    <t>46.44</t>
  </si>
  <si>
    <t>Commercio all'ingrosso di articoli di porcellana, di vetro e di prodotti per la pulizia</t>
  </si>
  <si>
    <t>46.44.1</t>
  </si>
  <si>
    <t>46.44.10</t>
  </si>
  <si>
    <t>46.44.2</t>
  </si>
  <si>
    <t>46.44.20</t>
  </si>
  <si>
    <t>46.44.3</t>
  </si>
  <si>
    <t>46.44.30</t>
  </si>
  <si>
    <t>46.44.4</t>
  </si>
  <si>
    <t>46.44.40</t>
  </si>
  <si>
    <t>46.45</t>
  </si>
  <si>
    <t>Commercio all'ingrosso di profumi e cosmetici</t>
  </si>
  <si>
    <t>46.45.0</t>
  </si>
  <si>
    <t>46.45.00</t>
  </si>
  <si>
    <t>46.46</t>
  </si>
  <si>
    <t>46.46.1</t>
  </si>
  <si>
    <t>46.46.10</t>
  </si>
  <si>
    <t>46.46.2</t>
  </si>
  <si>
    <t>46.46.20</t>
  </si>
  <si>
    <t>46.46.3</t>
  </si>
  <si>
    <t>46.47</t>
  </si>
  <si>
    <t>46.47.1</t>
  </si>
  <si>
    <t>46.47.10</t>
  </si>
  <si>
    <t>46.47.2</t>
  </si>
  <si>
    <t>46.47.20</t>
  </si>
  <si>
    <t>46.47.3</t>
  </si>
  <si>
    <t>46.47.30</t>
  </si>
  <si>
    <t>46.48</t>
  </si>
  <si>
    <t>Commercio all'ingrosso di orologi e di gioielleria</t>
  </si>
  <si>
    <t>46.48.0</t>
  </si>
  <si>
    <t>46.48.00</t>
  </si>
  <si>
    <t>46.49</t>
  </si>
  <si>
    <t>Commercio all'ingrosso di altri beni di consumo</t>
  </si>
  <si>
    <t>46.49.1</t>
  </si>
  <si>
    <t>Commercio all'ingrosso di carta, cartone e articoli di cartoleria</t>
  </si>
  <si>
    <t>46.49.10</t>
  </si>
  <si>
    <t>46.49.2</t>
  </si>
  <si>
    <t>Commercio all'ingrosso di libri, riviste e giornali</t>
  </si>
  <si>
    <t>46.49.3</t>
  </si>
  <si>
    <t>46.49.30</t>
  </si>
  <si>
    <t>46.49.4</t>
  </si>
  <si>
    <t>46.49.5</t>
  </si>
  <si>
    <t>46.49.50</t>
  </si>
  <si>
    <t>46.49.9</t>
  </si>
  <si>
    <t>46.5</t>
  </si>
  <si>
    <t>46.6</t>
  </si>
  <si>
    <t>46.61</t>
  </si>
  <si>
    <t>Commercio all'ingrosso di macchinari, attrezzature e forniture agricole</t>
  </si>
  <si>
    <t>46.61.0</t>
  </si>
  <si>
    <t>46.61.00</t>
  </si>
  <si>
    <t>46.62</t>
  </si>
  <si>
    <t>Commercio all'ingrosso di macchine utensili</t>
  </si>
  <si>
    <t>46.62.0</t>
  </si>
  <si>
    <t>46.62.00</t>
  </si>
  <si>
    <t>46.63</t>
  </si>
  <si>
    <t>Commercio all'ingrosso di macchinari per l'estrazione, l'edilizia e l'ingegneria civile</t>
  </si>
  <si>
    <t>46.63.0</t>
  </si>
  <si>
    <t>46.63.00</t>
  </si>
  <si>
    <t>46.64</t>
  </si>
  <si>
    <t>Commercio all'ingrosso di altre macchine e attrezzature per ufficio</t>
  </si>
  <si>
    <t>Commercio all'ingrosso di altri macchinari e attrezzature</t>
  </si>
  <si>
    <t>46.7</t>
  </si>
  <si>
    <t>46.71</t>
  </si>
  <si>
    <t>Commercio all'ingrosso di combustibili solidi, liquidi, gassosi e di prodotti derivati</t>
  </si>
  <si>
    <t>46.72</t>
  </si>
  <si>
    <t>46.73</t>
  </si>
  <si>
    <t>46.73.1</t>
  </si>
  <si>
    <t>46.73.10</t>
  </si>
  <si>
    <t>46.73.2</t>
  </si>
  <si>
    <t>Commercio all'ingrosso di altri materiali da costruzione</t>
  </si>
  <si>
    <t>Commercio all'ingrosso di ferramenta, di apparecchi e accessori per impianti idraulici e di riscaldamento</t>
  </si>
  <si>
    <t>Commercio all'ingrosso di prodotti chimici</t>
  </si>
  <si>
    <t>Commercio all'ingrosso di altri prodotti intermedi</t>
  </si>
  <si>
    <t>Commercio all'ingrosso di rottami e cascami</t>
  </si>
  <si>
    <t>46.9</t>
  </si>
  <si>
    <t>46.90</t>
  </si>
  <si>
    <t>Commercio all'ingrosso non specializzato</t>
  </si>
  <si>
    <t>46.90.0</t>
  </si>
  <si>
    <t>46.90.00</t>
  </si>
  <si>
    <t>47</t>
  </si>
  <si>
    <t>47.1</t>
  </si>
  <si>
    <t>47.11</t>
  </si>
  <si>
    <t>47.2</t>
  </si>
  <si>
    <t>47.21</t>
  </si>
  <si>
    <t>47.21.0</t>
  </si>
  <si>
    <t>Commercio al dettaglio di frutta e verdura</t>
  </si>
  <si>
    <t>47.21.01</t>
  </si>
  <si>
    <t>Commercio al dettaglio di frutta e verdura fresca</t>
  </si>
  <si>
    <t>47.21.02</t>
  </si>
  <si>
    <t>47.22</t>
  </si>
  <si>
    <t>47.22.0</t>
  </si>
  <si>
    <t>47.22.00</t>
  </si>
  <si>
    <t>47.23</t>
  </si>
  <si>
    <t>47.23.0</t>
  </si>
  <si>
    <t>47.23.00</t>
  </si>
  <si>
    <t>47.24</t>
  </si>
  <si>
    <t>47.24.1</t>
  </si>
  <si>
    <t>Commercio al dettaglio di pane</t>
  </si>
  <si>
    <t>47.24.10</t>
  </si>
  <si>
    <t>47.24.2</t>
  </si>
  <si>
    <t>47.24.20</t>
  </si>
  <si>
    <t>47.25</t>
  </si>
  <si>
    <t>47.25.0</t>
  </si>
  <si>
    <t>Commercio al dettaglio di bevande</t>
  </si>
  <si>
    <t>47.25.00</t>
  </si>
  <si>
    <t>47.26</t>
  </si>
  <si>
    <t>47.26.0</t>
  </si>
  <si>
    <t>47.3</t>
  </si>
  <si>
    <t>47.30</t>
  </si>
  <si>
    <t>47.30.0</t>
  </si>
  <si>
    <t>47.30.00</t>
  </si>
  <si>
    <t>47.4</t>
  </si>
  <si>
    <t>47.5</t>
  </si>
  <si>
    <t>47.51</t>
  </si>
  <si>
    <t>47.51.1</t>
  </si>
  <si>
    <t>47.51.10</t>
  </si>
  <si>
    <t>47.51.2</t>
  </si>
  <si>
    <t>Commercio al dettaglio di filati per maglieria e merceria</t>
  </si>
  <si>
    <t>47.51.20</t>
  </si>
  <si>
    <t>47.52</t>
  </si>
  <si>
    <t>47.52.1</t>
  </si>
  <si>
    <t>47.52.10</t>
  </si>
  <si>
    <t>47.52.2</t>
  </si>
  <si>
    <t>47.52.20</t>
  </si>
  <si>
    <t>47.52.3</t>
  </si>
  <si>
    <t>47.52.4</t>
  </si>
  <si>
    <t>47.52.40</t>
  </si>
  <si>
    <t>47.53</t>
  </si>
  <si>
    <t>47.53.1</t>
  </si>
  <si>
    <t>47.53.11</t>
  </si>
  <si>
    <t>47.53.12</t>
  </si>
  <si>
    <t>47.53.2</t>
  </si>
  <si>
    <t>47.53.20</t>
  </si>
  <si>
    <t>47.54</t>
  </si>
  <si>
    <t>47.54.0</t>
  </si>
  <si>
    <t>47.54.00</t>
  </si>
  <si>
    <t>Commercio al dettaglio di mobili per la casa</t>
  </si>
  <si>
    <t>Commercio al dettaglio di articoli per l'illuminazione</t>
  </si>
  <si>
    <t>47.6</t>
  </si>
  <si>
    <t>47.61</t>
  </si>
  <si>
    <t>47.61.0</t>
  </si>
  <si>
    <t>47.61.00</t>
  </si>
  <si>
    <t>47.62</t>
  </si>
  <si>
    <t>47.62.1</t>
  </si>
  <si>
    <t>47.62.10</t>
  </si>
  <si>
    <t>47.62.2</t>
  </si>
  <si>
    <t>47.62.20</t>
  </si>
  <si>
    <t>47.63</t>
  </si>
  <si>
    <t>47.64</t>
  </si>
  <si>
    <t>47.7</t>
  </si>
  <si>
    <t>47.71</t>
  </si>
  <si>
    <t>47.71.1</t>
  </si>
  <si>
    <t>47.71.10</t>
  </si>
  <si>
    <t>47.71.2</t>
  </si>
  <si>
    <t>47.71.20</t>
  </si>
  <si>
    <t>47.71.3</t>
  </si>
  <si>
    <t>47.71.30</t>
  </si>
  <si>
    <t>47.71.4</t>
  </si>
  <si>
    <t>47.71.40</t>
  </si>
  <si>
    <t>47.71.5</t>
  </si>
  <si>
    <t>47.71.50</t>
  </si>
  <si>
    <t>47.72</t>
  </si>
  <si>
    <t>47.72.1</t>
  </si>
  <si>
    <t>47.72.2</t>
  </si>
  <si>
    <t>47.72.20</t>
  </si>
  <si>
    <t>47.73</t>
  </si>
  <si>
    <t>47.73.1</t>
  </si>
  <si>
    <t>47.73.10</t>
  </si>
  <si>
    <t>47.73.2</t>
  </si>
  <si>
    <t>47.73.20</t>
  </si>
  <si>
    <t>47.74</t>
  </si>
  <si>
    <t>47.74.0</t>
  </si>
  <si>
    <t>47.75</t>
  </si>
  <si>
    <t>47.76</t>
  </si>
  <si>
    <t>47.76.1</t>
  </si>
  <si>
    <t>47.76.10</t>
  </si>
  <si>
    <t>47.76.2</t>
  </si>
  <si>
    <t>47.76.20</t>
  </si>
  <si>
    <t>47.77</t>
  </si>
  <si>
    <t>47.77.0</t>
  </si>
  <si>
    <t>47.77.00</t>
  </si>
  <si>
    <t>47.78</t>
  </si>
  <si>
    <t>47.78.1</t>
  </si>
  <si>
    <t>47.78.10</t>
  </si>
  <si>
    <t>47.78.2</t>
  </si>
  <si>
    <t>47.78.3</t>
  </si>
  <si>
    <t>Commercio al dettaglio di bomboniere</t>
  </si>
  <si>
    <t>47.78.4</t>
  </si>
  <si>
    <t>47.78.40</t>
  </si>
  <si>
    <t>47.78.9</t>
  </si>
  <si>
    <t>47.78.91</t>
  </si>
  <si>
    <t>47.78.92</t>
  </si>
  <si>
    <t>47.78.93</t>
  </si>
  <si>
    <t>Commercio al dettaglio di articoli funerari e cimiteriali</t>
  </si>
  <si>
    <t>47.78.99</t>
  </si>
  <si>
    <t>47.79</t>
  </si>
  <si>
    <t>47.79.1</t>
  </si>
  <si>
    <t>Commercio al dettaglio di libri di seconda mano</t>
  </si>
  <si>
    <t>47.79.10</t>
  </si>
  <si>
    <t>47.79.2</t>
  </si>
  <si>
    <t>47.79.20</t>
  </si>
  <si>
    <t>47.79.3</t>
  </si>
  <si>
    <t>47.8</t>
  </si>
  <si>
    <t>47.81</t>
  </si>
  <si>
    <t>47.82</t>
  </si>
  <si>
    <t>47.82.0</t>
  </si>
  <si>
    <t>47.9</t>
  </si>
  <si>
    <t>47.91</t>
  </si>
  <si>
    <t>47.91.1</t>
  </si>
  <si>
    <t>47.91.10</t>
  </si>
  <si>
    <t>47.91.2</t>
  </si>
  <si>
    <t>47.91.20</t>
  </si>
  <si>
    <t>49</t>
  </si>
  <si>
    <t>49.1</t>
  </si>
  <si>
    <t>49.2</t>
  </si>
  <si>
    <t>49.20</t>
  </si>
  <si>
    <t>Trasporto ferroviario di merci</t>
  </si>
  <si>
    <t>49.20.0</t>
  </si>
  <si>
    <t>49.20.00</t>
  </si>
  <si>
    <t>49.3</t>
  </si>
  <si>
    <t>49.31</t>
  </si>
  <si>
    <t>49.31.0</t>
  </si>
  <si>
    <t>49.32</t>
  </si>
  <si>
    <t>49.39</t>
  </si>
  <si>
    <t>49.39.0</t>
  </si>
  <si>
    <t>49.4</t>
  </si>
  <si>
    <t>49.41</t>
  </si>
  <si>
    <t>Trasporto di merci su strada</t>
  </si>
  <si>
    <t>49.41.0</t>
  </si>
  <si>
    <t>49.41.00</t>
  </si>
  <si>
    <t>49.42</t>
  </si>
  <si>
    <t>Servizi di trasloco</t>
  </si>
  <si>
    <t>49.42.0</t>
  </si>
  <si>
    <t>49.42.00</t>
  </si>
  <si>
    <t>49.5</t>
  </si>
  <si>
    <t>49.50</t>
  </si>
  <si>
    <t>Trasporto mediante condotte</t>
  </si>
  <si>
    <t>49.50.1</t>
  </si>
  <si>
    <t>Trasporto mediante condotte di gas</t>
  </si>
  <si>
    <t>49.50.10</t>
  </si>
  <si>
    <t>49.50.2</t>
  </si>
  <si>
    <t>Trasporto mediante condotte di liquidi</t>
  </si>
  <si>
    <t>49.50.20</t>
  </si>
  <si>
    <t>50</t>
  </si>
  <si>
    <t>50.1</t>
  </si>
  <si>
    <t>50.10</t>
  </si>
  <si>
    <t>Trasporto marittimo e costiero di passeggeri</t>
  </si>
  <si>
    <t>50.10.0</t>
  </si>
  <si>
    <t>50.10.00</t>
  </si>
  <si>
    <t>50.2</t>
  </si>
  <si>
    <t>50.20</t>
  </si>
  <si>
    <t>Trasporto marittimo e costiero di merci</t>
  </si>
  <si>
    <t>50.20.0</t>
  </si>
  <si>
    <t>50.20.00</t>
  </si>
  <si>
    <t>50.3</t>
  </si>
  <si>
    <t>50.30</t>
  </si>
  <si>
    <t>50.30.0</t>
  </si>
  <si>
    <t>50.30.00</t>
  </si>
  <si>
    <t>50.4</t>
  </si>
  <si>
    <t>50.40</t>
  </si>
  <si>
    <t>50.40.0</t>
  </si>
  <si>
    <t>50.40.00</t>
  </si>
  <si>
    <t>51</t>
  </si>
  <si>
    <t>51.1</t>
  </si>
  <si>
    <t>51.10</t>
  </si>
  <si>
    <t>Trasporto aereo di passeggeri</t>
  </si>
  <si>
    <t>51.10.1</t>
  </si>
  <si>
    <t>Trasporto aereo di linea di passeggeri</t>
  </si>
  <si>
    <t>51.10.10</t>
  </si>
  <si>
    <t>51.10.2</t>
  </si>
  <si>
    <t>51.10.20</t>
  </si>
  <si>
    <t>51.2</t>
  </si>
  <si>
    <t>51.21</t>
  </si>
  <si>
    <t>Trasporto aereo di merci</t>
  </si>
  <si>
    <t>51.21.0</t>
  </si>
  <si>
    <t>51.21.00</t>
  </si>
  <si>
    <t>51.22</t>
  </si>
  <si>
    <t>Trasporto spaziale</t>
  </si>
  <si>
    <t>51.22.0</t>
  </si>
  <si>
    <t>51.22.00</t>
  </si>
  <si>
    <t>52</t>
  </si>
  <si>
    <t>52.1</t>
  </si>
  <si>
    <t>52.10</t>
  </si>
  <si>
    <t>52.10.1</t>
  </si>
  <si>
    <t>52.10.10</t>
  </si>
  <si>
    <t>52.10.2</t>
  </si>
  <si>
    <t>52.10.20</t>
  </si>
  <si>
    <t>52.2</t>
  </si>
  <si>
    <t>52.21</t>
  </si>
  <si>
    <t>52.21.1</t>
  </si>
  <si>
    <t>Gestione di infrastrutture ferroviarie</t>
  </si>
  <si>
    <t>52.21.10</t>
  </si>
  <si>
    <t>52.21.2</t>
  </si>
  <si>
    <t>52.21.20</t>
  </si>
  <si>
    <t>52.21.3</t>
  </si>
  <si>
    <t>Gestione di stazioni per autobus</t>
  </si>
  <si>
    <t>52.21.30</t>
  </si>
  <si>
    <t>52.21.4</t>
  </si>
  <si>
    <t>52.21.40</t>
  </si>
  <si>
    <t>52.21.5</t>
  </si>
  <si>
    <t>Gestione di parcheggi e autorimesse</t>
  </si>
  <si>
    <t>52.21.50</t>
  </si>
  <si>
    <t>52.21.6</t>
  </si>
  <si>
    <t>Attività di traino e soccorso stradale</t>
  </si>
  <si>
    <t>52.21.60</t>
  </si>
  <si>
    <t>52.21.9</t>
  </si>
  <si>
    <t>52.21.90</t>
  </si>
  <si>
    <t>52.22</t>
  </si>
  <si>
    <t>52.22.0</t>
  </si>
  <si>
    <t>52.22.01</t>
  </si>
  <si>
    <t>52.22.09</t>
  </si>
  <si>
    <t>52.23</t>
  </si>
  <si>
    <t>52.23.0</t>
  </si>
  <si>
    <t>52.23.00</t>
  </si>
  <si>
    <t>52.24</t>
  </si>
  <si>
    <t>Movimentazione merci</t>
  </si>
  <si>
    <t>52.24.1</t>
  </si>
  <si>
    <t>52.24.10</t>
  </si>
  <si>
    <t>52.24.2</t>
  </si>
  <si>
    <t>52.24.20</t>
  </si>
  <si>
    <t>52.24.3</t>
  </si>
  <si>
    <t>52.24.30</t>
  </si>
  <si>
    <t>52.24.4</t>
  </si>
  <si>
    <t>52.24.40</t>
  </si>
  <si>
    <t>53</t>
  </si>
  <si>
    <t>53.1</t>
  </si>
  <si>
    <t>53.10</t>
  </si>
  <si>
    <t>Attività postali con obbligo di servizio universale</t>
  </si>
  <si>
    <t>53.10.0</t>
  </si>
  <si>
    <t>53.10.00</t>
  </si>
  <si>
    <t>53.2</t>
  </si>
  <si>
    <t>53.20</t>
  </si>
  <si>
    <t>53.20.0</t>
  </si>
  <si>
    <t>53.20.00</t>
  </si>
  <si>
    <t>55</t>
  </si>
  <si>
    <t>55.1</t>
  </si>
  <si>
    <t>55.10</t>
  </si>
  <si>
    <t>55.10.0</t>
  </si>
  <si>
    <t>55.10.00</t>
  </si>
  <si>
    <t>55.2</t>
  </si>
  <si>
    <t>55.20</t>
  </si>
  <si>
    <t>55.20.1</t>
  </si>
  <si>
    <t>55.20.10</t>
  </si>
  <si>
    <t>55.20.2</t>
  </si>
  <si>
    <t>55.20.20</t>
  </si>
  <si>
    <t>55.20.3</t>
  </si>
  <si>
    <t>55.20.4</t>
  </si>
  <si>
    <t>55.20.5</t>
  </si>
  <si>
    <t>55.20.51</t>
  </si>
  <si>
    <t>55.20.52</t>
  </si>
  <si>
    <t>55.3</t>
  </si>
  <si>
    <t>55.30</t>
  </si>
  <si>
    <t>55.30.0</t>
  </si>
  <si>
    <t>55.9</t>
  </si>
  <si>
    <t>55.90</t>
  </si>
  <si>
    <t>56</t>
  </si>
  <si>
    <t>56.1</t>
  </si>
  <si>
    <t>56.2</t>
  </si>
  <si>
    <t>56.21</t>
  </si>
  <si>
    <t>56.21.0</t>
  </si>
  <si>
    <t>56.3</t>
  </si>
  <si>
    <t>56.30</t>
  </si>
  <si>
    <t>56.30.0</t>
  </si>
  <si>
    <t>58</t>
  </si>
  <si>
    <t>58.1</t>
  </si>
  <si>
    <t>58.11</t>
  </si>
  <si>
    <t>Edizione di libri</t>
  </si>
  <si>
    <t>58.11.0</t>
  </si>
  <si>
    <t>58.11.00</t>
  </si>
  <si>
    <t>58.12</t>
  </si>
  <si>
    <t>58.12.0</t>
  </si>
  <si>
    <t>58.13</t>
  </si>
  <si>
    <t>Edizione di quotidiani</t>
  </si>
  <si>
    <t>58.13.0</t>
  </si>
  <si>
    <t>58.13.00</t>
  </si>
  <si>
    <t>Edizione di riviste e periodici</t>
  </si>
  <si>
    <t>58.19</t>
  </si>
  <si>
    <t>58.19.0</t>
  </si>
  <si>
    <t>58.19.00</t>
  </si>
  <si>
    <t>58.2</t>
  </si>
  <si>
    <t>58.21</t>
  </si>
  <si>
    <t>58.21.0</t>
  </si>
  <si>
    <t>58.21.00</t>
  </si>
  <si>
    <t>58.29</t>
  </si>
  <si>
    <t>Edizione di altri software</t>
  </si>
  <si>
    <t>58.29.0</t>
  </si>
  <si>
    <t>58.29.00</t>
  </si>
  <si>
    <t>59</t>
  </si>
  <si>
    <t>59.1</t>
  </si>
  <si>
    <t>59.11</t>
  </si>
  <si>
    <t>59.11.0</t>
  </si>
  <si>
    <t>59.11.00</t>
  </si>
  <si>
    <t>59.12</t>
  </si>
  <si>
    <t>59.12.0</t>
  </si>
  <si>
    <t>59.12.00</t>
  </si>
  <si>
    <t>59.13</t>
  </si>
  <si>
    <t>59.13.0</t>
  </si>
  <si>
    <t>59.13.00</t>
  </si>
  <si>
    <t>59.14</t>
  </si>
  <si>
    <t>Attività di proiezione cinematografica</t>
  </si>
  <si>
    <t>59.14.0</t>
  </si>
  <si>
    <t>59.14.00</t>
  </si>
  <si>
    <t>59.2</t>
  </si>
  <si>
    <t>59.20</t>
  </si>
  <si>
    <t>59.20.1</t>
  </si>
  <si>
    <t>59.20.10</t>
  </si>
  <si>
    <t>59.20.2</t>
  </si>
  <si>
    <t>59.20.20</t>
  </si>
  <si>
    <t>60</t>
  </si>
  <si>
    <t>60.1</t>
  </si>
  <si>
    <t>60.10</t>
  </si>
  <si>
    <t>60.10.0</t>
  </si>
  <si>
    <t>60.10.00</t>
  </si>
  <si>
    <t>60.2</t>
  </si>
  <si>
    <t>60.20</t>
  </si>
  <si>
    <t>60.20.0</t>
  </si>
  <si>
    <t>60.20.00</t>
  </si>
  <si>
    <t>61</t>
  </si>
  <si>
    <t>61.1</t>
  </si>
  <si>
    <t>61.10</t>
  </si>
  <si>
    <t>61.10.0</t>
  </si>
  <si>
    <t>61.2</t>
  </si>
  <si>
    <t>61.20</t>
  </si>
  <si>
    <t>61.20.0</t>
  </si>
  <si>
    <t>61.20.00</t>
  </si>
  <si>
    <t>61.9</t>
  </si>
  <si>
    <t>61.90</t>
  </si>
  <si>
    <t>61.90.1</t>
  </si>
  <si>
    <t>61.90.10</t>
  </si>
  <si>
    <t>61.90.2</t>
  </si>
  <si>
    <t>61.90.20</t>
  </si>
  <si>
    <t>61.90.9</t>
  </si>
  <si>
    <t>62</t>
  </si>
  <si>
    <t>Configurazione di personal computer</t>
  </si>
  <si>
    <t>63</t>
  </si>
  <si>
    <t>63.1</t>
  </si>
  <si>
    <t>Elaborazione dati</t>
  </si>
  <si>
    <t>63.9</t>
  </si>
  <si>
    <t>63.91</t>
  </si>
  <si>
    <t>Attività delle agenzie di stampa</t>
  </si>
  <si>
    <t>63.91.0</t>
  </si>
  <si>
    <t>63.91.00</t>
  </si>
  <si>
    <t>64</t>
  </si>
  <si>
    <t>64.1</t>
  </si>
  <si>
    <t>64.11</t>
  </si>
  <si>
    <t>Attività delle banche centrali</t>
  </si>
  <si>
    <t>64.11.0</t>
  </si>
  <si>
    <t>64.11.00</t>
  </si>
  <si>
    <t>64.19</t>
  </si>
  <si>
    <t>Altre intermediazioni monetarie</t>
  </si>
  <si>
    <t>64.19.1</t>
  </si>
  <si>
    <t>64.19.10</t>
  </si>
  <si>
    <t>64.19.2</t>
  </si>
  <si>
    <t>64.19.20</t>
  </si>
  <si>
    <t>64.19.3</t>
  </si>
  <si>
    <t>64.19.30</t>
  </si>
  <si>
    <t>64.2</t>
  </si>
  <si>
    <t>Attività delle società di partecipazione (holding)</t>
  </si>
  <si>
    <t>64.3</t>
  </si>
  <si>
    <t>64.9</t>
  </si>
  <si>
    <t>64.91</t>
  </si>
  <si>
    <t>Leasing finanziario</t>
  </si>
  <si>
    <t>64.91.0</t>
  </si>
  <si>
    <t>64.91.00</t>
  </si>
  <si>
    <t>64.92</t>
  </si>
  <si>
    <t>Altre attività creditizie</t>
  </si>
  <si>
    <t>64.99</t>
  </si>
  <si>
    <t>Attività di factoring</t>
  </si>
  <si>
    <t>65</t>
  </si>
  <si>
    <t>65.1</t>
  </si>
  <si>
    <t>65.11</t>
  </si>
  <si>
    <t>Assicurazioni sulla vita</t>
  </si>
  <si>
    <t>65.11.0</t>
  </si>
  <si>
    <t>65.11.00</t>
  </si>
  <si>
    <t>65.12</t>
  </si>
  <si>
    <t>Assicurazioni diverse da quelle sulla vita</t>
  </si>
  <si>
    <t>65.12.0</t>
  </si>
  <si>
    <t>65.12.00</t>
  </si>
  <si>
    <t>65.2</t>
  </si>
  <si>
    <t>65.20</t>
  </si>
  <si>
    <t>Riassicurazioni</t>
  </si>
  <si>
    <t>65.20.0</t>
  </si>
  <si>
    <t>65.20.00</t>
  </si>
  <si>
    <t>65.3</t>
  </si>
  <si>
    <t>65.30</t>
  </si>
  <si>
    <t>66</t>
  </si>
  <si>
    <t>66.1</t>
  </si>
  <si>
    <t>66.11</t>
  </si>
  <si>
    <t>Amministrazione di mercati finanziari</t>
  </si>
  <si>
    <t>66.11.0</t>
  </si>
  <si>
    <t>66.11.00</t>
  </si>
  <si>
    <t>66.12</t>
  </si>
  <si>
    <t>Attività di negoziazione di contratti relativi a titoli e merci</t>
  </si>
  <si>
    <t>66.12.0</t>
  </si>
  <si>
    <t>66.12.00</t>
  </si>
  <si>
    <t>66.19</t>
  </si>
  <si>
    <t>66.19.1</t>
  </si>
  <si>
    <t>66.19.10</t>
  </si>
  <si>
    <t>66.19.2</t>
  </si>
  <si>
    <t>66.19.21</t>
  </si>
  <si>
    <t>66.19.22</t>
  </si>
  <si>
    <t>66.2</t>
  </si>
  <si>
    <t>66.21</t>
  </si>
  <si>
    <t>Valutazione dei rischi e dei danni</t>
  </si>
  <si>
    <t>66.21.0</t>
  </si>
  <si>
    <t>66.21.00</t>
  </si>
  <si>
    <t>66.22</t>
  </si>
  <si>
    <t>66.22.0</t>
  </si>
  <si>
    <t>66.29</t>
  </si>
  <si>
    <t>66.29.0</t>
  </si>
  <si>
    <t>66.29.01</t>
  </si>
  <si>
    <t>66.29.09</t>
  </si>
  <si>
    <t>66.3</t>
  </si>
  <si>
    <t>66.30</t>
  </si>
  <si>
    <t>66.30.0</t>
  </si>
  <si>
    <t>68</t>
  </si>
  <si>
    <t>68.1</t>
  </si>
  <si>
    <t>Compravendita di beni immobili effettuata su beni propri</t>
  </si>
  <si>
    <t>68.2</t>
  </si>
  <si>
    <t>68.20</t>
  </si>
  <si>
    <t>68.20.0</t>
  </si>
  <si>
    <t>68.20.01</t>
  </si>
  <si>
    <t>68.20.02</t>
  </si>
  <si>
    <t>68.3</t>
  </si>
  <si>
    <t>68.31</t>
  </si>
  <si>
    <t>68.31.0</t>
  </si>
  <si>
    <t>68.31.00</t>
  </si>
  <si>
    <t>68.32</t>
  </si>
  <si>
    <t>68.32.0</t>
  </si>
  <si>
    <t>69</t>
  </si>
  <si>
    <t>69.1</t>
  </si>
  <si>
    <t>69.10</t>
  </si>
  <si>
    <t>69.10.1</t>
  </si>
  <si>
    <t>69.10.10</t>
  </si>
  <si>
    <t>69.10.2</t>
  </si>
  <si>
    <t>69.10.20</t>
  </si>
  <si>
    <t>69.2</t>
  </si>
  <si>
    <t>69.20</t>
  </si>
  <si>
    <t>70</t>
  </si>
  <si>
    <t>70.1</t>
  </si>
  <si>
    <t>70.10</t>
  </si>
  <si>
    <t>70.10.0</t>
  </si>
  <si>
    <t>70.10.00</t>
  </si>
  <si>
    <t>70.2</t>
  </si>
  <si>
    <t>Pubbliche relazioni e comunicazione</t>
  </si>
  <si>
    <t>71</t>
  </si>
  <si>
    <t>71.1</t>
  </si>
  <si>
    <t>71.11</t>
  </si>
  <si>
    <t>71.11.0</t>
  </si>
  <si>
    <t>71.12</t>
  </si>
  <si>
    <t>71.12.1</t>
  </si>
  <si>
    <t>71.12.10</t>
  </si>
  <si>
    <t>71.12.2</t>
  </si>
  <si>
    <t>71.12.20</t>
  </si>
  <si>
    <t>71.12.3</t>
  </si>
  <si>
    <t>71.12.30</t>
  </si>
  <si>
    <t>71.12.4</t>
  </si>
  <si>
    <t>Attività di cartografia e aerofotogrammetria</t>
  </si>
  <si>
    <t>71.12.40</t>
  </si>
  <si>
    <t>71.12.5</t>
  </si>
  <si>
    <t>71.12.50</t>
  </si>
  <si>
    <t>71.2</t>
  </si>
  <si>
    <t>71.20</t>
  </si>
  <si>
    <t>71.20.1</t>
  </si>
  <si>
    <t>Collaudi e analisi tecniche di prodotti</t>
  </si>
  <si>
    <t>71.20.2</t>
  </si>
  <si>
    <t>71.20.21</t>
  </si>
  <si>
    <t>71.20.22</t>
  </si>
  <si>
    <t>72</t>
  </si>
  <si>
    <t>72.1</t>
  </si>
  <si>
    <t>Ricerca e sviluppo sperimentale nel campo delle biotecnologie</t>
  </si>
  <si>
    <t>Ricerca e sviluppo sperimentale nel campo della geologia</t>
  </si>
  <si>
    <t>Ricerca e sviluppo sperimentale nel campo delle altre scienze naturali e dell'ingegneria</t>
  </si>
  <si>
    <t>72.2</t>
  </si>
  <si>
    <t>72.20</t>
  </si>
  <si>
    <t>Ricerca e sviluppo sperimentale nel campo delle scienze sociali e umanistiche</t>
  </si>
  <si>
    <t>72.20.0</t>
  </si>
  <si>
    <t>73</t>
  </si>
  <si>
    <t>73.1</t>
  </si>
  <si>
    <t>73.11</t>
  </si>
  <si>
    <t>73.11.0</t>
  </si>
  <si>
    <t>73.11.01</t>
  </si>
  <si>
    <t>Ideazione di campagne pubblicitarie</t>
  </si>
  <si>
    <t>73.11.02</t>
  </si>
  <si>
    <t>Conduzione di campagne di marketing e altri servizi pubblicitari</t>
  </si>
  <si>
    <t>73.12</t>
  </si>
  <si>
    <t>73.12.0</t>
  </si>
  <si>
    <t>73.12.00</t>
  </si>
  <si>
    <t>73.2</t>
  </si>
  <si>
    <t>73.20</t>
  </si>
  <si>
    <t>Ricerche di mercato e sondaggi di opinione</t>
  </si>
  <si>
    <t>73.20.0</t>
  </si>
  <si>
    <t>73.20.00</t>
  </si>
  <si>
    <t>74</t>
  </si>
  <si>
    <t>74.1</t>
  </si>
  <si>
    <t>74.2</t>
  </si>
  <si>
    <t>74.20</t>
  </si>
  <si>
    <t>Attività fotografiche</t>
  </si>
  <si>
    <t>74.20.1</t>
  </si>
  <si>
    <t>74.20.11</t>
  </si>
  <si>
    <t>74.20.12</t>
  </si>
  <si>
    <t>74.20.19</t>
  </si>
  <si>
    <t>74.20.2</t>
  </si>
  <si>
    <t>74.20.20</t>
  </si>
  <si>
    <t>74.3</t>
  </si>
  <si>
    <t>74.30</t>
  </si>
  <si>
    <t>74.30.0</t>
  </si>
  <si>
    <t>74.30.00</t>
  </si>
  <si>
    <t>74.9</t>
  </si>
  <si>
    <t>Attività tecniche svolte da periti industriali</t>
  </si>
  <si>
    <t>75</t>
  </si>
  <si>
    <t>75.0</t>
  </si>
  <si>
    <t>75.00</t>
  </si>
  <si>
    <t>Servizi veterinari</t>
  </si>
  <si>
    <t>75.00.0</t>
  </si>
  <si>
    <t>75.00.00</t>
  </si>
  <si>
    <t>77</t>
  </si>
  <si>
    <t>77.1</t>
  </si>
  <si>
    <t>77.11</t>
  </si>
  <si>
    <t>77.11.0</t>
  </si>
  <si>
    <t>77.11.00</t>
  </si>
  <si>
    <t>77.12</t>
  </si>
  <si>
    <t>77.12.0</t>
  </si>
  <si>
    <t>77.12.00</t>
  </si>
  <si>
    <t>77.2</t>
  </si>
  <si>
    <t>77.21</t>
  </si>
  <si>
    <t>77.21.0</t>
  </si>
  <si>
    <t>77.21.01</t>
  </si>
  <si>
    <t>77.21.02</t>
  </si>
  <si>
    <t>77.21.09</t>
  </si>
  <si>
    <t>77.22</t>
  </si>
  <si>
    <t>77.3</t>
  </si>
  <si>
    <t>77.31</t>
  </si>
  <si>
    <t>77.31.0</t>
  </si>
  <si>
    <t>77.31.00</t>
  </si>
  <si>
    <t>77.32</t>
  </si>
  <si>
    <t>77.32.0</t>
  </si>
  <si>
    <t>77.32.00</t>
  </si>
  <si>
    <t>77.33</t>
  </si>
  <si>
    <t>77.33.0</t>
  </si>
  <si>
    <t>77.33.00</t>
  </si>
  <si>
    <t>77.34</t>
  </si>
  <si>
    <t>77.34.0</t>
  </si>
  <si>
    <t>77.34.00</t>
  </si>
  <si>
    <t>77.35</t>
  </si>
  <si>
    <t>77.35.0</t>
  </si>
  <si>
    <t>77.35.00</t>
  </si>
  <si>
    <t>77.39</t>
  </si>
  <si>
    <t>77.39.1</t>
  </si>
  <si>
    <t>77.39.10</t>
  </si>
  <si>
    <t>77.39.9</t>
  </si>
  <si>
    <t>77.39.91</t>
  </si>
  <si>
    <t>77.39.92</t>
  </si>
  <si>
    <t>77.39.99</t>
  </si>
  <si>
    <t>77.4</t>
  </si>
  <si>
    <t>77.40</t>
  </si>
  <si>
    <t>77.40.0</t>
  </si>
  <si>
    <t>77.40.00</t>
  </si>
  <si>
    <t>78</t>
  </si>
  <si>
    <t>78.1</t>
  </si>
  <si>
    <t>78.10</t>
  </si>
  <si>
    <t>Attività di agenzie di collocamento</t>
  </si>
  <si>
    <t>78.10.0</t>
  </si>
  <si>
    <t>78.10.00</t>
  </si>
  <si>
    <t>78.2</t>
  </si>
  <si>
    <t>78.20</t>
  </si>
  <si>
    <t>78.20.0</t>
  </si>
  <si>
    <t>78.20.00</t>
  </si>
  <si>
    <t>79</t>
  </si>
  <si>
    <t>79.1</t>
  </si>
  <si>
    <t>79.11</t>
  </si>
  <si>
    <t>79.11.0</t>
  </si>
  <si>
    <t>79.11.00</t>
  </si>
  <si>
    <t>79.12</t>
  </si>
  <si>
    <t>79.12.0</t>
  </si>
  <si>
    <t>79.12.00</t>
  </si>
  <si>
    <t>79.9</t>
  </si>
  <si>
    <t>79.90</t>
  </si>
  <si>
    <t>80</t>
  </si>
  <si>
    <t>81</t>
  </si>
  <si>
    <t>81.1</t>
  </si>
  <si>
    <t>81.10</t>
  </si>
  <si>
    <t>81.10.0</t>
  </si>
  <si>
    <t>81.10.00</t>
  </si>
  <si>
    <t>81.2</t>
  </si>
  <si>
    <t>81.21</t>
  </si>
  <si>
    <t>81.21.0</t>
  </si>
  <si>
    <t>81.21.00</t>
  </si>
  <si>
    <t>81.22</t>
  </si>
  <si>
    <t>81.22.0</t>
  </si>
  <si>
    <t>81.22.01</t>
  </si>
  <si>
    <t>Altre attività di pulizia</t>
  </si>
  <si>
    <t>81.3</t>
  </si>
  <si>
    <t>81.30</t>
  </si>
  <si>
    <t>81.30.0</t>
  </si>
  <si>
    <t>81.30.00</t>
  </si>
  <si>
    <t>82</t>
  </si>
  <si>
    <t>82.1</t>
  </si>
  <si>
    <t>82.2</t>
  </si>
  <si>
    <t>82.20</t>
  </si>
  <si>
    <t>Attività dei call center</t>
  </si>
  <si>
    <t>82.20.0</t>
  </si>
  <si>
    <t>82.20.00</t>
  </si>
  <si>
    <t>82.3</t>
  </si>
  <si>
    <t>82.30</t>
  </si>
  <si>
    <t>Organizzazione di convegni e fiere</t>
  </si>
  <si>
    <t>82.30.0</t>
  </si>
  <si>
    <t>82.9</t>
  </si>
  <si>
    <t>82.91</t>
  </si>
  <si>
    <t>82.91.1</t>
  </si>
  <si>
    <t>82.91.10</t>
  </si>
  <si>
    <t>82.91.2</t>
  </si>
  <si>
    <t>82.91.20</t>
  </si>
  <si>
    <t>82.92</t>
  </si>
  <si>
    <t>82.92.1</t>
  </si>
  <si>
    <t>82.92.10</t>
  </si>
  <si>
    <t>82.92.2</t>
  </si>
  <si>
    <t>82.92.20</t>
  </si>
  <si>
    <t>82.99</t>
  </si>
  <si>
    <t>82.99.1</t>
  </si>
  <si>
    <t>Richiesta certificati e disbrigo pratiche</t>
  </si>
  <si>
    <t>82.99.9</t>
  </si>
  <si>
    <t>82.99.91</t>
  </si>
  <si>
    <t>82.99.99</t>
  </si>
  <si>
    <t>84</t>
  </si>
  <si>
    <t>84.1</t>
  </si>
  <si>
    <t>84.11</t>
  </si>
  <si>
    <t>Attività generali di amministrazione pubblica</t>
  </si>
  <si>
    <t>84.11.1</t>
  </si>
  <si>
    <t>84.11.10</t>
  </si>
  <si>
    <t>84.11.2</t>
  </si>
  <si>
    <t>Attività di pianificazione generale e servizi statistici generali</t>
  </si>
  <si>
    <t>84.11.20</t>
  </si>
  <si>
    <t>84.12</t>
  </si>
  <si>
    <t>84.12.1</t>
  </si>
  <si>
    <t>84.12.10</t>
  </si>
  <si>
    <t>84.12.2</t>
  </si>
  <si>
    <t>84.12.20</t>
  </si>
  <si>
    <t>84.12.3</t>
  </si>
  <si>
    <t>84.12.30</t>
  </si>
  <si>
    <t>84.12.4</t>
  </si>
  <si>
    <t>84.12.40</t>
  </si>
  <si>
    <t>84.13</t>
  </si>
  <si>
    <t>84.13.1</t>
  </si>
  <si>
    <t>84.13.10</t>
  </si>
  <si>
    <t>84.13.2</t>
  </si>
  <si>
    <t>84.13.20</t>
  </si>
  <si>
    <t>84.13.3</t>
  </si>
  <si>
    <t>84.13.30</t>
  </si>
  <si>
    <t>84.13.4</t>
  </si>
  <si>
    <t>84.13.40</t>
  </si>
  <si>
    <t>84.13.5</t>
  </si>
  <si>
    <t>84.13.50</t>
  </si>
  <si>
    <t>84.13.6</t>
  </si>
  <si>
    <t>84.13.60</t>
  </si>
  <si>
    <t>84.13.9</t>
  </si>
  <si>
    <t>84.13.90</t>
  </si>
  <si>
    <t>84.2</t>
  </si>
  <si>
    <t>84.21</t>
  </si>
  <si>
    <t>Affari esteri</t>
  </si>
  <si>
    <t>84.21.0</t>
  </si>
  <si>
    <t>84.21.00</t>
  </si>
  <si>
    <t>84.22</t>
  </si>
  <si>
    <t>Difesa nazionale</t>
  </si>
  <si>
    <t>84.22.0</t>
  </si>
  <si>
    <t>84.22.00</t>
  </si>
  <si>
    <t>84.23</t>
  </si>
  <si>
    <t>84.23.0</t>
  </si>
  <si>
    <t>84.23.00</t>
  </si>
  <si>
    <t>84.24</t>
  </si>
  <si>
    <t>Ordine pubblico e sicurezza nazionale</t>
  </si>
  <si>
    <t>84.25</t>
  </si>
  <si>
    <t>84.3</t>
  </si>
  <si>
    <t>84.30</t>
  </si>
  <si>
    <t>84.30.0</t>
  </si>
  <si>
    <t>Assicurazione sociale obbligatoria</t>
  </si>
  <si>
    <t>84.30.00</t>
  </si>
  <si>
    <t>85</t>
  </si>
  <si>
    <t>85.1</t>
  </si>
  <si>
    <t>85.10</t>
  </si>
  <si>
    <t>Istruzione prescolastica</t>
  </si>
  <si>
    <t>85.10.0</t>
  </si>
  <si>
    <t>85.10.00</t>
  </si>
  <si>
    <t>85.2</t>
  </si>
  <si>
    <t>85.20</t>
  </si>
  <si>
    <t>Istruzione primaria</t>
  </si>
  <si>
    <t>85.20.0</t>
  </si>
  <si>
    <t>85.20.00</t>
  </si>
  <si>
    <t>85.3</t>
  </si>
  <si>
    <t>85.31</t>
  </si>
  <si>
    <t>Istruzione secondaria di formazione generale</t>
  </si>
  <si>
    <t>85.31.1</t>
  </si>
  <si>
    <t>85.31.10</t>
  </si>
  <si>
    <t>85.31.2</t>
  </si>
  <si>
    <t>85.31.20</t>
  </si>
  <si>
    <t>85.32</t>
  </si>
  <si>
    <t>85.32.0</t>
  </si>
  <si>
    <t>85.32.01</t>
  </si>
  <si>
    <t>85.32.02</t>
  </si>
  <si>
    <t>85.32.03</t>
  </si>
  <si>
    <t>85.32.09</t>
  </si>
  <si>
    <t>85.4</t>
  </si>
  <si>
    <t>85.5</t>
  </si>
  <si>
    <t>85.51</t>
  </si>
  <si>
    <t>85.51.0</t>
  </si>
  <si>
    <t>85.52</t>
  </si>
  <si>
    <t>Formazione culturale</t>
  </si>
  <si>
    <t>85.52.0</t>
  </si>
  <si>
    <t>85.52.01</t>
  </si>
  <si>
    <t>Corsi di danza</t>
  </si>
  <si>
    <t>85.52.09</t>
  </si>
  <si>
    <t>Altra formazione culturale</t>
  </si>
  <si>
    <t>85.53</t>
  </si>
  <si>
    <t>85.53.0</t>
  </si>
  <si>
    <t>85.53.00</t>
  </si>
  <si>
    <t>85.59</t>
  </si>
  <si>
    <t>85.59.1</t>
  </si>
  <si>
    <t>85.59.10</t>
  </si>
  <si>
    <t>85.59.2</t>
  </si>
  <si>
    <t>Corsi di formazione e corsi di aggiornamento professionale</t>
  </si>
  <si>
    <t>85.59.20</t>
  </si>
  <si>
    <t>85.59.3</t>
  </si>
  <si>
    <t>85.59.30</t>
  </si>
  <si>
    <t>85.59.9</t>
  </si>
  <si>
    <t>85.6</t>
  </si>
  <si>
    <t>Consulenza scolastica e servizi di orientamento scolastico</t>
  </si>
  <si>
    <t>86</t>
  </si>
  <si>
    <t>86.1</t>
  </si>
  <si>
    <t>86.10</t>
  </si>
  <si>
    <t>86.2</t>
  </si>
  <si>
    <t>86.21</t>
  </si>
  <si>
    <t>86.21.0</t>
  </si>
  <si>
    <t>86.21.00</t>
  </si>
  <si>
    <t>86.22</t>
  </si>
  <si>
    <t>86.22.0</t>
  </si>
  <si>
    <t>86.22.01</t>
  </si>
  <si>
    <t>86.22.02</t>
  </si>
  <si>
    <t>86.22.03</t>
  </si>
  <si>
    <t>86.23</t>
  </si>
  <si>
    <t>86.23.0</t>
  </si>
  <si>
    <t>86.23.00</t>
  </si>
  <si>
    <t>86.9</t>
  </si>
  <si>
    <t>87</t>
  </si>
  <si>
    <t>87.1</t>
  </si>
  <si>
    <t>87.10</t>
  </si>
  <si>
    <t>87.10.0</t>
  </si>
  <si>
    <t>87.10.00</t>
  </si>
  <si>
    <t>87.2</t>
  </si>
  <si>
    <t>87.20</t>
  </si>
  <si>
    <t>87.20.0</t>
  </si>
  <si>
    <t>87.20.00</t>
  </si>
  <si>
    <t>87.3</t>
  </si>
  <si>
    <t>87.30</t>
  </si>
  <si>
    <t>87.30.0</t>
  </si>
  <si>
    <t>87.30.00</t>
  </si>
  <si>
    <t>87.9</t>
  </si>
  <si>
    <t>88</t>
  </si>
  <si>
    <t>88.10</t>
  </si>
  <si>
    <t>88.10.0</t>
  </si>
  <si>
    <t>88.10.00</t>
  </si>
  <si>
    <t>88.9</t>
  </si>
  <si>
    <t>88.91</t>
  </si>
  <si>
    <t>88.91.0</t>
  </si>
  <si>
    <t>88.91.00</t>
  </si>
  <si>
    <t>88.99</t>
  </si>
  <si>
    <t>88.99.0</t>
  </si>
  <si>
    <t>90</t>
  </si>
  <si>
    <t>Attività nel campo della recitazione</t>
  </si>
  <si>
    <t>Attività nel campo della regia</t>
  </si>
  <si>
    <t>91</t>
  </si>
  <si>
    <t>92</t>
  </si>
  <si>
    <t>92.0</t>
  </si>
  <si>
    <t>92.00</t>
  </si>
  <si>
    <t>92.00.0</t>
  </si>
  <si>
    <t>92.00.01</t>
  </si>
  <si>
    <t>Gestione di apparecchi che consentono vincite in denaro funzionanti a moneta o a gettone</t>
  </si>
  <si>
    <t>92.00.09</t>
  </si>
  <si>
    <t>93</t>
  </si>
  <si>
    <t>93.1</t>
  </si>
  <si>
    <t>93.11</t>
  </si>
  <si>
    <t>Gestione di impianti sportivi</t>
  </si>
  <si>
    <t>93.11.1</t>
  </si>
  <si>
    <t>93.11.10</t>
  </si>
  <si>
    <t>Gestione di piscine</t>
  </si>
  <si>
    <t>93.11.9</t>
  </si>
  <si>
    <t>93.11.90</t>
  </si>
  <si>
    <t>93.12</t>
  </si>
  <si>
    <t>93.12.0</t>
  </si>
  <si>
    <t>93.12.00</t>
  </si>
  <si>
    <t>93.13</t>
  </si>
  <si>
    <t>93.13.0</t>
  </si>
  <si>
    <t>93.19</t>
  </si>
  <si>
    <t>93.19.1</t>
  </si>
  <si>
    <t>93.19.10</t>
  </si>
  <si>
    <t>93.19.9</t>
  </si>
  <si>
    <t>93.19.91</t>
  </si>
  <si>
    <t>93.19.92</t>
  </si>
  <si>
    <t>93.19.99</t>
  </si>
  <si>
    <t>93.2</t>
  </si>
  <si>
    <t>93.21</t>
  </si>
  <si>
    <t>93.21.0</t>
  </si>
  <si>
    <t>93.21.00</t>
  </si>
  <si>
    <t>93.29</t>
  </si>
  <si>
    <t>93.29.1</t>
  </si>
  <si>
    <t>93.29.10</t>
  </si>
  <si>
    <t>93.29.2</t>
  </si>
  <si>
    <t>93.29.20</t>
  </si>
  <si>
    <t>93.29.3</t>
  </si>
  <si>
    <t>93.29.30</t>
  </si>
  <si>
    <t>93.29.9</t>
  </si>
  <si>
    <t>94</t>
  </si>
  <si>
    <t>94.1</t>
  </si>
  <si>
    <t>94.11</t>
  </si>
  <si>
    <t>94.11.0</t>
  </si>
  <si>
    <t>94.11.00</t>
  </si>
  <si>
    <t>94.12</t>
  </si>
  <si>
    <t>94.12.1</t>
  </si>
  <si>
    <t>94.12.10</t>
  </si>
  <si>
    <t>94.12.2</t>
  </si>
  <si>
    <t>Attività di associazioni professionali</t>
  </si>
  <si>
    <t>94.12.20</t>
  </si>
  <si>
    <t>94.2</t>
  </si>
  <si>
    <t>94.20</t>
  </si>
  <si>
    <t>94.20.0</t>
  </si>
  <si>
    <t>94.20.00</t>
  </si>
  <si>
    <t>94.9</t>
  </si>
  <si>
    <t>94.91</t>
  </si>
  <si>
    <t>94.91.0</t>
  </si>
  <si>
    <t>94.91.00</t>
  </si>
  <si>
    <t>94.92</t>
  </si>
  <si>
    <t>94.92.0</t>
  </si>
  <si>
    <t>94.92.00</t>
  </si>
  <si>
    <t>94.99</t>
  </si>
  <si>
    <t>94.99.1</t>
  </si>
  <si>
    <t>94.99.10</t>
  </si>
  <si>
    <t>94.99.2</t>
  </si>
  <si>
    <t>94.99.20</t>
  </si>
  <si>
    <t>94.99.3</t>
  </si>
  <si>
    <t>94.99.30</t>
  </si>
  <si>
    <t>94.99.4</t>
  </si>
  <si>
    <t>94.99.40</t>
  </si>
  <si>
    <t>94.99.5</t>
  </si>
  <si>
    <t>94.99.50</t>
  </si>
  <si>
    <t>94.99.6</t>
  </si>
  <si>
    <t>94.99.60</t>
  </si>
  <si>
    <t>94.99.9</t>
  </si>
  <si>
    <t>94.99.90</t>
  </si>
  <si>
    <t>95</t>
  </si>
  <si>
    <t>95.1</t>
  </si>
  <si>
    <t>Riparazione e manutenzione di computer e periferiche</t>
  </si>
  <si>
    <t>Riparazione e manutenzione di apparecchiature per le comunicazioni</t>
  </si>
  <si>
    <t>Riparazione e manutenzione di altre apparecchiature per le comunicazioni</t>
  </si>
  <si>
    <t>95.2</t>
  </si>
  <si>
    <t>95.21</t>
  </si>
  <si>
    <t>95.21.0</t>
  </si>
  <si>
    <t>95.21.00</t>
  </si>
  <si>
    <t>95.22</t>
  </si>
  <si>
    <t>95.22.0</t>
  </si>
  <si>
    <t>95.22.01</t>
  </si>
  <si>
    <t>95.22.02</t>
  </si>
  <si>
    <t>95.23</t>
  </si>
  <si>
    <t>95.23.0</t>
  </si>
  <si>
    <t>95.23.00</t>
  </si>
  <si>
    <t>95.24</t>
  </si>
  <si>
    <t>95.24.0</t>
  </si>
  <si>
    <t>95.24.01</t>
  </si>
  <si>
    <t>95.25</t>
  </si>
  <si>
    <t>95.25.0</t>
  </si>
  <si>
    <t>95.25.00</t>
  </si>
  <si>
    <t>95.29</t>
  </si>
  <si>
    <t>96</t>
  </si>
  <si>
    <t>Servizi di manicure e pedicure</t>
  </si>
  <si>
    <t>97</t>
  </si>
  <si>
    <t>97.0</t>
  </si>
  <si>
    <t>97.00</t>
  </si>
  <si>
    <t>Attività di famiglie e convivenze come datori di lavoro per personale domestico</t>
  </si>
  <si>
    <t>98</t>
  </si>
  <si>
    <t>98.1</t>
  </si>
  <si>
    <t>98.10</t>
  </si>
  <si>
    <t>Produzione di beni indifferenziati per uso proprio da parte di famiglie e convivenze</t>
  </si>
  <si>
    <t>98.10.0</t>
  </si>
  <si>
    <t>98.10.00</t>
  </si>
  <si>
    <t>98.2</t>
  </si>
  <si>
    <t>98.20</t>
  </si>
  <si>
    <t>Produzione di servizi indifferenziati per uso proprio da parte di famiglie e convivenze</t>
  </si>
  <si>
    <t>98.20.0</t>
  </si>
  <si>
    <t>98.20.00</t>
  </si>
  <si>
    <t>99</t>
  </si>
  <si>
    <t>99.0</t>
  </si>
  <si>
    <t>99.00</t>
  </si>
  <si>
    <t>99.00.0</t>
  </si>
  <si>
    <t>99.00.00</t>
  </si>
  <si>
    <t>in coordinamento con l'Indagine Confindustria sul Lavoro</t>
  </si>
  <si>
    <t>A.4 Codice Attività</t>
  </si>
  <si>
    <t>TOTALE</t>
  </si>
  <si>
    <t>di cui in precedenza con contratto:</t>
  </si>
  <si>
    <t>a tempo determinato</t>
  </si>
  <si>
    <t>di apprendistato</t>
  </si>
  <si>
    <t>di somministrazione
(ex interinale)</t>
  </si>
  <si>
    <t>di collaborazione</t>
  </si>
  <si>
    <t>di cui con contratto:</t>
  </si>
  <si>
    <t>a tempo indeterminato</t>
  </si>
  <si>
    <t>full-time</t>
  </si>
  <si>
    <t>part-time</t>
  </si>
  <si>
    <t xml:space="preserve">Un regolamento interno senza accordo sindacale </t>
  </si>
  <si>
    <t>Numero Dipendenti</t>
  </si>
  <si>
    <t>Ore Formazione Allievo</t>
  </si>
  <si>
    <t>Aula</t>
  </si>
  <si>
    <t>Seminari</t>
  </si>
  <si>
    <t>Action learning (apprendimento in azione)</t>
  </si>
  <si>
    <t>Affiancamento</t>
  </si>
  <si>
    <t>E-learning</t>
  </si>
  <si>
    <t>On the job (formazione sul campo)</t>
  </si>
  <si>
    <t>Coaching</t>
  </si>
  <si>
    <t>Tecnica di base/tradizionale</t>
  </si>
  <si>
    <t>Tecnologia avanzata/digitale</t>
  </si>
  <si>
    <t>Linguistico</t>
  </si>
  <si>
    <t>Trasversale (es. comportamentale,..)</t>
  </si>
  <si>
    <t>Gestionale (es.amministrativo,…)</t>
  </si>
  <si>
    <t>Autofinanziamento</t>
  </si>
  <si>
    <t>Fondimpresa</t>
  </si>
  <si>
    <t>Altri fondi interprofessionali</t>
  </si>
  <si>
    <t>Fondi regionali</t>
  </si>
  <si>
    <t>Fondi europei</t>
  </si>
  <si>
    <t>NO, per nessun dipendente</t>
  </si>
  <si>
    <t>E) RETRIBUZIONI DI FATTO</t>
  </si>
  <si>
    <t>Le informazioni richieste si riferiscono al personale dipendente con contratto a TEMPO INDETERMINATO FULL-TIME</t>
  </si>
  <si>
    <t>E.1 Retribuzioni di fatto pro-capite per livello dei lavoratori</t>
  </si>
  <si>
    <t>INQUADRAMENTO (nuovo e vecchio)</t>
  </si>
  <si>
    <t>Dipendenti</t>
  </si>
  <si>
    <t>Totali</t>
  </si>
  <si>
    <t>di cui FEMMINE</t>
  </si>
  <si>
    <t>Scatti di anzianità</t>
  </si>
  <si>
    <t>Superminimo individuale</t>
  </si>
  <si>
    <t>Premio variabile</t>
  </si>
  <si>
    <t>Altri premi, mensilità aggiuntive</t>
  </si>
  <si>
    <t>A1</t>
  </si>
  <si>
    <t>A2</t>
  </si>
  <si>
    <t>B</t>
  </si>
  <si>
    <t>C</t>
  </si>
  <si>
    <t>D</t>
  </si>
  <si>
    <t>E</t>
  </si>
  <si>
    <t>F</t>
  </si>
  <si>
    <t>Apprendisti</t>
  </si>
  <si>
    <r>
      <rPr>
        <b/>
        <sz val="10"/>
        <rFont val="Arial"/>
        <family val="2"/>
      </rPr>
      <t>D1</t>
    </r>
    <r>
      <rPr>
        <sz val="10"/>
        <rFont val="Arial"/>
        <family val="2"/>
      </rPr>
      <t xml:space="preserve"> (2°)</t>
    </r>
  </si>
  <si>
    <r>
      <rPr>
        <b/>
        <sz val="10"/>
        <rFont val="Arial"/>
        <family val="2"/>
      </rPr>
      <t>D2</t>
    </r>
    <r>
      <rPr>
        <sz val="10"/>
        <rFont val="Arial"/>
        <family val="2"/>
      </rPr>
      <t xml:space="preserve"> (3°)</t>
    </r>
  </si>
  <si>
    <r>
      <rPr>
        <b/>
        <sz val="10"/>
        <rFont val="Arial"/>
        <family val="2"/>
      </rPr>
      <t>C1</t>
    </r>
    <r>
      <rPr>
        <sz val="10"/>
        <rFont val="Arial"/>
        <family val="2"/>
      </rPr>
      <t xml:space="preserve"> (3s)</t>
    </r>
  </si>
  <si>
    <r>
      <rPr>
        <b/>
        <sz val="10"/>
        <rFont val="Arial"/>
        <family val="2"/>
      </rPr>
      <t>C2</t>
    </r>
    <r>
      <rPr>
        <sz val="10"/>
        <rFont val="Arial"/>
        <family val="2"/>
      </rPr>
      <t xml:space="preserve"> (4°)</t>
    </r>
  </si>
  <si>
    <r>
      <rPr>
        <b/>
        <sz val="10"/>
        <rFont val="Arial"/>
        <family val="2"/>
      </rPr>
      <t>C3</t>
    </r>
    <r>
      <rPr>
        <sz val="10"/>
        <rFont val="Arial"/>
        <family val="2"/>
      </rPr>
      <t xml:space="preserve"> (5°)</t>
    </r>
  </si>
  <si>
    <r>
      <rPr>
        <b/>
        <sz val="10"/>
        <rFont val="Arial"/>
        <family val="2"/>
      </rPr>
      <t>B1</t>
    </r>
    <r>
      <rPr>
        <sz val="10"/>
        <rFont val="Arial"/>
        <family val="2"/>
      </rPr>
      <t xml:space="preserve"> (5s)</t>
    </r>
  </si>
  <si>
    <t>C.S.</t>
  </si>
  <si>
    <r>
      <rPr>
        <b/>
        <sz val="10"/>
        <rFont val="Arial"/>
        <family val="2"/>
      </rPr>
      <t>B2</t>
    </r>
    <r>
      <rPr>
        <sz val="10"/>
        <rFont val="Arial"/>
        <family val="2"/>
      </rPr>
      <t xml:space="preserve"> (6°)</t>
    </r>
  </si>
  <si>
    <r>
      <rPr>
        <b/>
        <sz val="10"/>
        <rFont val="Arial"/>
        <family val="2"/>
      </rPr>
      <t>B3</t>
    </r>
    <r>
      <rPr>
        <sz val="10"/>
        <rFont val="Arial"/>
        <family val="2"/>
      </rPr>
      <t xml:space="preserve"> (7°)</t>
    </r>
  </si>
  <si>
    <r>
      <rPr>
        <b/>
        <sz val="10"/>
        <rFont val="Arial"/>
        <family val="2"/>
      </rPr>
      <t>A1</t>
    </r>
    <r>
      <rPr>
        <sz val="10"/>
        <rFont val="Arial"/>
        <family val="2"/>
      </rPr>
      <t xml:space="preserve"> (8°)</t>
    </r>
  </si>
  <si>
    <t>NOTE PER LA COMPILAZIONE DELLA TABELLA E.1</t>
  </si>
  <si>
    <t>Colonna C: Comprende anche gli scatti di anzianità congelati e, per gli operai in edilizia, il contributo APE (anzianità professionale edile), il cui importo varia per territorio.</t>
  </si>
  <si>
    <t>Colonna F: Indicare l'importo medio annuo di premi diversi dal premio variabile in colonna E e non incidenti sugli istituti contrattuali e di legge. Indicare inoltre eventuali mensilità aggiuntive oltre alla tredicesima.</t>
  </si>
  <si>
    <t>ATTENZIONE! Vanno riportati i valori medi, definiti, per ciascuna qualifica, dal seguente rapporto:</t>
  </si>
  <si>
    <t>F) RELAZIONI INDUSTRIALI</t>
  </si>
  <si>
    <t>Per le seguenti Organizzazioni sindacali indicare il numero degli iscritti:</t>
  </si>
  <si>
    <t>FIOM- CGIL</t>
  </si>
  <si>
    <t>FIM-CISL</t>
  </si>
  <si>
    <t>UILM-UIL</t>
  </si>
  <si>
    <t>FISMIC</t>
  </si>
  <si>
    <t>UGLM-UGL</t>
  </si>
  <si>
    <t>FAILMS-CISAL</t>
  </si>
  <si>
    <t>Altre sigle</t>
  </si>
  <si>
    <t>F.2 Esiste una rappresentanza sindacale nell'impresa?</t>
  </si>
  <si>
    <t>Prima di spedire il questionario accertarsi che nella colonna di controllo non figurino richiami.</t>
  </si>
  <si>
    <t>RISERVATO ALL'ASSOCIAZIONE</t>
  </si>
  <si>
    <t>CODICE Associazione territoriale</t>
  </si>
  <si>
    <t>- per uscita concordata incentivata</t>
  </si>
  <si>
    <t>N.B. non vanno conteggiate le variazioni che riguardino lo stesso lavoratore (es. i rinnovi/proroghe di contratti a tempo determinato o le trasformazioni da tempo determinato a tempo indeterminato)</t>
  </si>
  <si>
    <t>Punto 2: indicare le ore di assenza per: malattia non professionale; infortuni extra-lavorativi; cure termali non in conto ferie; casi di malattia che determinano un'anticipazione o prolungamento del periodo di gravidanza o puerperio.</t>
  </si>
  <si>
    <r>
      <t xml:space="preserve">Le informazioni richieste in questa sezione si riferiscono al solo </t>
    </r>
    <r>
      <rPr>
        <b/>
        <i/>
        <u/>
        <sz val="10"/>
        <rFont val="Arial"/>
        <family val="2"/>
      </rPr>
      <t>personale NON DIRIGENZIALE</t>
    </r>
  </si>
  <si>
    <t xml:space="preserve">sul totale di </t>
  </si>
  <si>
    <t>In questo periodo l’azienda non sta effettuando ricerche</t>
  </si>
  <si>
    <t>Nessuna azione specifica</t>
  </si>
  <si>
    <t>Ricorso a servizi esterni (es. collaborazioni, consulenti, ecc.)</t>
  </si>
  <si>
    <t>Allargamento del bacino di ricerca di nuovo personale (in termini di area geografica o di metodologie di ricerca)</t>
  </si>
  <si>
    <t>Inserimento in organico di personale qualificato proveniente da altri Paesi</t>
  </si>
  <si>
    <t>(specificare) …...................................................</t>
  </si>
  <si>
    <t>Politiche di genere</t>
  </si>
  <si>
    <t>Inclusività e valorizzazione delle diversità</t>
  </si>
  <si>
    <t>Se sì, in quali ambiti?</t>
  </si>
  <si>
    <t>di cui cessati:</t>
  </si>
  <si>
    <t>Fino a 1 giorno alla settimana (o fino a 4 giorni al mese)</t>
  </si>
  <si>
    <t>Sì, per competenze manageriali</t>
  </si>
  <si>
    <t>Attività di formazione rivolte al personale, diversa da quella obbligatoria</t>
  </si>
  <si>
    <t>Operai / Impiegati / Intermedi</t>
  </si>
  <si>
    <t>SI, per tutti i dipendenti</t>
  </si>
  <si>
    <t>SI, per una parte dei dipendenti</t>
  </si>
  <si>
    <t>Garanzia delle pari opportunità e della parità di trattamento economico tra lavoratori</t>
  </si>
  <si>
    <t>Promozione di un ambiente di lavoro fondato sulla salvaguardia della dignità delle persone e sul rispetto reciproco</t>
  </si>
  <si>
    <t>Conciliazione vita / lavoro e genitorialità</t>
  </si>
  <si>
    <r>
      <t xml:space="preserve">I dati in questa tabella vanno forniti </t>
    </r>
    <r>
      <rPr>
        <b/>
        <i/>
        <u/>
        <sz val="11"/>
        <color theme="1"/>
        <rFont val="Arial"/>
        <family val="2"/>
      </rPr>
      <t>per lavoratore (dati medi)</t>
    </r>
  </si>
  <si>
    <r>
      <t xml:space="preserve">Le informazioni richieste in questa sezione si riferiscono al solo personale dipendente </t>
    </r>
    <r>
      <rPr>
        <b/>
        <i/>
        <u/>
        <sz val="10"/>
        <color theme="1"/>
        <rFont val="Arial"/>
        <family val="2"/>
      </rPr>
      <t>A TEMPO INDETERMINATO FULL-TIME</t>
    </r>
  </si>
  <si>
    <t>4. Permessi Legge 104</t>
  </si>
  <si>
    <t xml:space="preserve">4a.di cui </t>
  </si>
  <si>
    <t>5. Altri permessi retribuiti</t>
  </si>
  <si>
    <t>7. Assenze per sciopero</t>
  </si>
  <si>
    <t>4. Giorni Permessi 104 pro-capite</t>
  </si>
  <si>
    <t>5. Giorni altri permessi retr pro-capite</t>
  </si>
  <si>
    <t>6. Giorni altre assenze nr pro-capite</t>
  </si>
  <si>
    <t>7. Giorni sciopero pro-capite</t>
  </si>
  <si>
    <r>
      <t xml:space="preserve">Punto 2a: </t>
    </r>
    <r>
      <rPr>
        <u/>
        <sz val="9"/>
        <rFont val="Arial"/>
        <family val="2"/>
      </rPr>
      <t>solo per gli operai</t>
    </r>
    <r>
      <rPr>
        <sz val="9"/>
        <rFont val="Arial"/>
        <family val="2"/>
      </rPr>
      <t>, del totale indicato al punto 2, indicare le ore di assenza per malattia rientranti nel periodo di "carenza", ovvero nei primi tre giorni di malattia non indennizzati da INPS.</t>
    </r>
  </si>
  <si>
    <t>Punto 5: indicare le ore di assenza per permessi sindacali (aziendali, provinciali, nazionali), per ore di assemblea e per tutti i permessi per visite mediche e altri motivi retribuiti, non ricomprese nelle righe precedenti. In tali permessi non rientrano quelli goduti a fronte di riduzione di orario di lavoro (R.O.L.) di cui al punto C.1.</t>
  </si>
  <si>
    <t>Punto 6: indicare le ore di assenza per: congedi parentali non retribuiti; permessi non retribuiti; astensioni facoltative per maternità non retribuite; ecc.</t>
  </si>
  <si>
    <r>
      <t xml:space="preserve">Sì, per competenze trasversali (cd. </t>
    </r>
    <r>
      <rPr>
        <i/>
        <sz val="10"/>
        <color theme="1"/>
        <rFont val="Arial"/>
        <family val="2"/>
      </rPr>
      <t>soft skills</t>
    </r>
    <r>
      <rPr>
        <sz val="10"/>
        <color theme="1"/>
        <rFont val="Arial"/>
        <family val="2"/>
      </rPr>
      <t>)</t>
    </r>
  </si>
  <si>
    <t>Sì, per mansioni manuali (es. operai, turnisti)</t>
  </si>
  <si>
    <t>n. lavoratori che hanno convertito</t>
  </si>
  <si>
    <t>% del premio mediamente convertita in welfare</t>
  </si>
  <si>
    <t xml:space="preserve">             Se No, è intenzione dell'azienda avviare il percorso per il suo ottenimento?</t>
  </si>
  <si>
    <t>Lavoratori al 31.12.2024</t>
  </si>
  <si>
    <t>Giorni nell'anno</t>
  </si>
  <si>
    <t>Sab+Dom</t>
  </si>
  <si>
    <t>Festività</t>
  </si>
  <si>
    <t>Santo Patrono</t>
  </si>
  <si>
    <t xml:space="preserve">   lavoratori al 31.12.2024</t>
  </si>
  <si>
    <t>Fino a 2 giorni alla settimana (o fino a 8 giorni al mese)</t>
  </si>
  <si>
    <t>3 o più giorni alla settimana (12 o più giorni al mese)</t>
  </si>
  <si>
    <t>A)   INFORMAZIONI GENERALI SULL'IMPRESA</t>
  </si>
  <si>
    <t xml:space="preserve">B)   STRUTTURA E  DINAMICA DELL'OCCUPAZIONE </t>
  </si>
  <si>
    <t>C)   ORARI E ASSENZE DAL LAVORO</t>
  </si>
  <si>
    <r>
      <t xml:space="preserve">D1)   LAVORO AGILE / </t>
    </r>
    <r>
      <rPr>
        <b/>
        <i/>
        <sz val="14"/>
        <rFont val="Arial"/>
        <family val="2"/>
      </rPr>
      <t>SMART WORKING</t>
    </r>
  </si>
  <si>
    <t>D3) POLITICHE AZIENDALI</t>
  </si>
  <si>
    <r>
      <t xml:space="preserve">D3.1 L'impresa </t>
    </r>
    <r>
      <rPr>
        <b/>
        <u/>
        <sz val="10"/>
        <rFont val="Arial"/>
        <family val="2"/>
      </rPr>
      <t>attualmente</t>
    </r>
    <r>
      <rPr>
        <b/>
        <sz val="10"/>
        <rFont val="Arial"/>
        <family val="2"/>
      </rPr>
      <t xml:space="preserve"> applica un contratto aziendale, cioè firmato con RSU/RSA o rappresentanze territoriali?</t>
    </r>
  </si>
  <si>
    <t>D3.2 In alternativa, l’impresa prevede un Premio di Risultato che deriva da:</t>
  </si>
  <si>
    <t>Adesione allo schema territoriale di cui all’accordo interconfederale 14 luglio 2016</t>
  </si>
  <si>
    <t>D3.8 Se si in D3.7, indicare:</t>
  </si>
  <si>
    <t>D3.9 Indicare modalità di erogazione della formazione(possibili più risposte):</t>
  </si>
  <si>
    <t>D3.10 Indicare contenuti della formazione (esclusi quelli relativi alla sicurezza obbligatoria)(possibili più risposte):</t>
  </si>
  <si>
    <t xml:space="preserve">D3.11 Modalità di finanziamento della formazione (possibili più risposte): </t>
  </si>
  <si>
    <t>D3.14 L'azienda ha introdotto misure in materia di politiche di genere?</t>
  </si>
  <si>
    <t>D3.15 L'azienda ha già conseguito la Certificazione della parità di genere?</t>
  </si>
  <si>
    <t>Sì, per competenze tecniche (manutenzione, installazione e tecnologie, produzione, logistica, informatica di base, ecc.)</t>
  </si>
  <si>
    <t>Sì, per competenze digitali (progettazione, prototipazione, sviluppo infrastrutture digitali, sviluppo e gestione algoritmi, analisi dei dati, ecc.)</t>
  </si>
  <si>
    <t>Coinvolgimento diretto dell’azienda in programmi educativi sul territorio (es. ITS Academy, alternanza scuola-lavoro / PCTO)</t>
  </si>
  <si>
    <t>Partecipazione a partenariati pubblico-privati per formazione specialistica finanziata (es. Patti Territoriali)</t>
  </si>
  <si>
    <t>Scuole primarie / secondarie di primo grado (per orientamento di base o visite aziendali)</t>
  </si>
  <si>
    <t>ITS Academy (per governance, didattica, tirocini, visite aziendali)</t>
  </si>
  <si>
    <r>
      <t xml:space="preserve">Università (per didattica, ricerca, terza missione, </t>
    </r>
    <r>
      <rPr>
        <i/>
        <sz val="10"/>
        <color theme="1"/>
        <rFont val="Arial"/>
        <family val="2"/>
      </rPr>
      <t>placement</t>
    </r>
    <r>
      <rPr>
        <sz val="10"/>
        <color theme="1"/>
        <rFont val="Arial"/>
        <family val="2"/>
      </rPr>
      <t>)</t>
    </r>
  </si>
  <si>
    <t>…….............................................</t>
  </si>
  <si>
    <t>No, non siamo interessati a utilizzarla</t>
  </si>
  <si>
    <t>Non ancora, ma stiamo valutando l'adozione di soluzioni di Intelligenza Artificiale (es. fase di analisi o ricerca di tecnologie e fornitori, analisi di fattibilità)</t>
  </si>
  <si>
    <t>Sì, abbiamo adottato e utilizziamo regolarmente strumenti di Intelligenza Artificiale nelle attività aziendali (es. automazione dei processi, analisi dati, chatbot per il supporto clienti, marketing, logistica) o ne stiamo sperimentando l'adozione (es. progetti pilota, test su processi chiave)</t>
  </si>
  <si>
    <t>Ricerca e assunzione di personale con competenze specifiche in ambito IA</t>
  </si>
  <si>
    <t>Formazione del personale interno per sviluppare competenze sull’uso dell’IA</t>
  </si>
  <si>
    <t>Ricorso a consulenti o fornitori esterni per l’adozione dell’IA</t>
  </si>
  <si>
    <t>Mancanza di informazioni chiare sulle opportunità offerte dall’IA</t>
  </si>
  <si>
    <t>Mancanza di competenze interne</t>
  </si>
  <si>
    <t>Resistenza al cambiamento da parte del personale</t>
  </si>
  <si>
    <t>Costi elevati delle tecnologie o dei servizi</t>
  </si>
  <si>
    <t>Complessità tecnica nell’integrazione dei sistemi</t>
  </si>
  <si>
    <t>Sicurezza e privacy dei dati</t>
  </si>
  <si>
    <t>D2.1 Nelle politiche di assunzione l’azienda riscontra significative difficoltà di reperimento di personale? Se sì, per quali competenze/mansioni principalmente? (massimo due risposte)</t>
  </si>
  <si>
    <t>D2.2 Se l’impresa sta riscontrando mancanza/insufficienza di competenze ritenute necessarie in azienda, quali azioni sta compiendo? (possibili più risposte)</t>
  </si>
  <si>
    <t>D2.2-bis A che livello l'azienda è stata coinvolta in programmi educativi? (possibili più risposte)</t>
  </si>
  <si>
    <t>D2.3 L'azienda ha integrato l'Intelligenza Artificiale nei propri processi?</t>
  </si>
  <si>
    <t>D2.4 Lato capitale umano, quali azioni ha intrapreso l’azienda per integrare l’IA nei propri processi o per valutarne l’integrazione? (possibili più risposte)</t>
  </si>
  <si>
    <t>D2)   CAPITALE UMANO  e  INTELLIGENZA ARTIFICIALE</t>
  </si>
  <si>
    <t>2a. di cui: per carenza (inferiore a 3 gg di malattia degli operai)</t>
  </si>
  <si>
    <t>A.2 Associazione territoriale</t>
  </si>
  <si>
    <t>Scegliere Ateco 2025</t>
  </si>
  <si>
    <t>Produzioni vegetali e animali, caccia e servizi connessi</t>
  </si>
  <si>
    <t>Coltivazione di colture agricole non permanenti</t>
  </si>
  <si>
    <t>Coltivazione di cereali, legumi da granella e semi oleosi, escluso il riso</t>
  </si>
  <si>
    <t>01.11.0</t>
  </si>
  <si>
    <t>01.11.00</t>
  </si>
  <si>
    <t>Coltivazione di ortaggi e meloni</t>
  </si>
  <si>
    <t>01.13.11</t>
  </si>
  <si>
    <t>Coltivazione di ortaggi e meloni in piena aria</t>
  </si>
  <si>
    <t>01.13.12</t>
  </si>
  <si>
    <t>Coltivazione di ortaggi e meloni in colture protette fuori suolo</t>
  </si>
  <si>
    <t>01.13.13</t>
  </si>
  <si>
    <t>Coltivazione di ortaggi e meloni in altre colture protette, escluse colture fuori suolo</t>
  </si>
  <si>
    <t>Coltivazione di radici, incluse barbabietole da zucchero</t>
  </si>
  <si>
    <t>Coltivazione di tuberi, incluse patate</t>
  </si>
  <si>
    <t>Coltivazione di altre colture agricole non permanenti</t>
  </si>
  <si>
    <t>Coltivazione di fiori</t>
  </si>
  <si>
    <t>01.19.11</t>
  </si>
  <si>
    <t>01.19.12</t>
  </si>
  <si>
    <t>Coltivazione di fiori in colture protette fuori suolo</t>
  </si>
  <si>
    <t>01.19.13</t>
  </si>
  <si>
    <t>Coltivazione di fiori in altre colture protette, escluse colture fuori suolo</t>
  </si>
  <si>
    <t>Coltivazione di piante da foraggio e di altre colture agricole non permanenti n.c.a.</t>
  </si>
  <si>
    <t>Coltivazione di colture agricole permanenti</t>
  </si>
  <si>
    <t>Coltivazione di altri alberi da frutto, frutti di bosco e frutta in guscio</t>
  </si>
  <si>
    <t>Coltivazione di altre colture agricole permanenti</t>
  </si>
  <si>
    <t>Allevamento di animali</t>
  </si>
  <si>
    <t>Allevamento di altri bovini e bufalini</t>
  </si>
  <si>
    <t>01.48</t>
  </si>
  <si>
    <t>01.48.1</t>
  </si>
  <si>
    <t>01.48.10</t>
  </si>
  <si>
    <t>01.48.2</t>
  </si>
  <si>
    <t>Allevamento di altri animali da pelliccia</t>
  </si>
  <si>
    <t>01.48.20</t>
  </si>
  <si>
    <t>01.48.3</t>
  </si>
  <si>
    <t>01.48.30</t>
  </si>
  <si>
    <t>01.48.4</t>
  </si>
  <si>
    <t>01.48.40</t>
  </si>
  <si>
    <t>01.48.9</t>
  </si>
  <si>
    <t>Allevamento di altri animali n.c.a.</t>
  </si>
  <si>
    <t>01.48.91</t>
  </si>
  <si>
    <t>Allevamento di insetti</t>
  </si>
  <si>
    <t>01.48.99</t>
  </si>
  <si>
    <t>Allevamento di altri animali vari n.c.a.</t>
  </si>
  <si>
    <t>Attività di supporto all'agricoltura e attività successive alla raccolta</t>
  </si>
  <si>
    <t>01.61.1</t>
  </si>
  <si>
    <t>Manutenzione del terreno per mantenerlo in buone condizioni</t>
  </si>
  <si>
    <t>01.61.10</t>
  </si>
  <si>
    <t>01.61.9</t>
  </si>
  <si>
    <t>Attività di supporto alla produzione vegetale n.c.a.</t>
  </si>
  <si>
    <t>01.61.91</t>
  </si>
  <si>
    <t>Trattamenti fitosanitari</t>
  </si>
  <si>
    <t>01.61.99</t>
  </si>
  <si>
    <t>Altre attività di supporto alla produzione vegetale n.c.a.</t>
  </si>
  <si>
    <t>Attività di maniscalchi</t>
  </si>
  <si>
    <t>Altre attività di supporto alla produzione animale</t>
  </si>
  <si>
    <t>Attività successive alla raccolta e lavorazione delle sementi per la semina</t>
  </si>
  <si>
    <t>01.63.1</t>
  </si>
  <si>
    <t>01.63.10</t>
  </si>
  <si>
    <t>01.63.2</t>
  </si>
  <si>
    <t>01.63.20</t>
  </si>
  <si>
    <t>Silvicoltura e utilizzo di aree forestali</t>
  </si>
  <si>
    <t>Pesca e acquacoltura</t>
  </si>
  <si>
    <t>Pesca</t>
  </si>
  <si>
    <t>Acquacoltura</t>
  </si>
  <si>
    <t>03.21.01</t>
  </si>
  <si>
    <t>Coltivazione di alghe marine</t>
  </si>
  <si>
    <t>03.21.09</t>
  </si>
  <si>
    <t>Altre attività di acquacoltura marina</t>
  </si>
  <si>
    <t>03.22.01</t>
  </si>
  <si>
    <t>Coltivazione di alghe in acque dolci</t>
  </si>
  <si>
    <t>03.22.09</t>
  </si>
  <si>
    <t>Altre attività di acquacoltura in acque dolci</t>
  </si>
  <si>
    <t>03.3</t>
  </si>
  <si>
    <t>Attività di supporto alla pesca e all'acquacoltura</t>
  </si>
  <si>
    <t>03.30</t>
  </si>
  <si>
    <t>03.30.0</t>
  </si>
  <si>
    <t>03.30.00</t>
  </si>
  <si>
    <t>Estrazione di carbone e lignite</t>
  </si>
  <si>
    <t>Estrazione di petrolio greggio e gas naturale</t>
  </si>
  <si>
    <t>Estrazione di minerali metalliferi</t>
  </si>
  <si>
    <t>Estrazione di minerali metalliferi non ferrosi</t>
  </si>
  <si>
    <t>Estrazione di minerali di uranio e torio</t>
  </si>
  <si>
    <t>Altre attività estrattive</t>
  </si>
  <si>
    <t>Estrazione di pietra, sabbia e argilla</t>
  </si>
  <si>
    <t>Estrazione di pietre ornamentali, calcare, pietra di gesso, ardesia e altre pietre</t>
  </si>
  <si>
    <t>Estrazione di ghiaia, sabbia, argilla e caolino</t>
  </si>
  <si>
    <t>Attività estrattive n.c.a.</t>
  </si>
  <si>
    <t>08.93.01</t>
  </si>
  <si>
    <t>Estrazione di sale dal sottosuolo</t>
  </si>
  <si>
    <t>08.93.02</t>
  </si>
  <si>
    <t>Salicoltura marina</t>
  </si>
  <si>
    <t>08.93.03</t>
  </si>
  <si>
    <t>Produzione di sale da salamoia</t>
  </si>
  <si>
    <t>Altre attività estrattive n.c.a.</t>
  </si>
  <si>
    <t>Altre attività estrattive varie n.c.a.</t>
  </si>
  <si>
    <t>Attività dei servizi di supporto all'estrazione</t>
  </si>
  <si>
    <t>Attività di supporto all'estrazione di petrolio e gas naturale</t>
  </si>
  <si>
    <t>Attività di supporto ad altre attività estrattive</t>
  </si>
  <si>
    <t>09.90.00</t>
  </si>
  <si>
    <t>Produzione di prodotti alimentari</t>
  </si>
  <si>
    <t>Lavorazione e conservazione di carne e produzione di prodotti a base di carne</t>
  </si>
  <si>
    <t>Lavorazione e conservazione di carne, esclusa la carne di volatili</t>
  </si>
  <si>
    <t>Produzione di prodotti a base di carne, inclusi prodotti a base di carne di volatili</t>
  </si>
  <si>
    <t>10.20.01</t>
  </si>
  <si>
    <t>Lavorazione di alghe</t>
  </si>
  <si>
    <t>10.20.09</t>
  </si>
  <si>
    <t>Altre attività di lavorazione e conservazione di pesce, crostacei e molluschi</t>
  </si>
  <si>
    <t>Lavorazione e conservazione di frutta e ortaggi</t>
  </si>
  <si>
    <t>Lavorazione e conservazione di patate</t>
  </si>
  <si>
    <t>Produzione di succhi a base di frutta e ortaggi</t>
  </si>
  <si>
    <t>Altre attività di lavorazione e conservazione di frutta e ortaggi</t>
  </si>
  <si>
    <t>Produzione di oli e grassi vegetali e animali</t>
  </si>
  <si>
    <t>Produzione di olio di oliva</t>
  </si>
  <si>
    <t>Produzione di altri oli vegetali</t>
  </si>
  <si>
    <t>Produzione di oli e grassi animali</t>
  </si>
  <si>
    <t>Produzione di margarina e di grassi alimentari simili</t>
  </si>
  <si>
    <t>Produzione di prodotti lattiero-caseari e gelati</t>
  </si>
  <si>
    <t>Produzione di prodotti lattiero-caseari</t>
  </si>
  <si>
    <t>Produzione di derivati del latte</t>
  </si>
  <si>
    <t>Lavorazione di granaglie, produzione di amidi e di prodotti amidacei</t>
  </si>
  <si>
    <t>Lavorazione di granaglie</t>
  </si>
  <si>
    <t>Lavorazione di frumento e altri cereali</t>
  </si>
  <si>
    <t>10.61.11</t>
  </si>
  <si>
    <t>Lavorazione di frumento</t>
  </si>
  <si>
    <t>10.61.19</t>
  </si>
  <si>
    <t>Lavorazione di altri cereali</t>
  </si>
  <si>
    <t>10.61.9</t>
  </si>
  <si>
    <t>Lavorazioni di altre granaglie</t>
  </si>
  <si>
    <t>10.61.90</t>
  </si>
  <si>
    <t>Produzione di prodotti da forno e farinacei</t>
  </si>
  <si>
    <t>Produzione di pane; produzione di prodotti di pasticceria freschi</t>
  </si>
  <si>
    <t>Produzione di pane e prodotti di panetteria simili</t>
  </si>
  <si>
    <t>Produzione di prodotti di pasticceria freschi</t>
  </si>
  <si>
    <t>Produzione di fette biscottate, biscotti, prodotti di pasticceria conservati</t>
  </si>
  <si>
    <t>Produzione di prodotti farinacei</t>
  </si>
  <si>
    <t>10.73.01</t>
  </si>
  <si>
    <t>Produzione di prodotti farinacei freschi</t>
  </si>
  <si>
    <t>10.73.02</t>
  </si>
  <si>
    <t>Produzione di prodotti farinacei conservati</t>
  </si>
  <si>
    <t>Produzione di altri prodotti alimentari</t>
  </si>
  <si>
    <t>Lavorazione di tè e caffè</t>
  </si>
  <si>
    <t>Lavorazione di tè e di altri preparati per infusi</t>
  </si>
  <si>
    <t>Lavorazione di caffè</t>
  </si>
  <si>
    <t>Produzione di pasti e piatti preparati a base di carne, inclusi pasti e piatti preparati a base di carne di volatili</t>
  </si>
  <si>
    <t>Produzione di pasti e piatti preparati a base di pesce</t>
  </si>
  <si>
    <t>Produzione di pasti e piatti preparati a base di ortaggi</t>
  </si>
  <si>
    <t>Produzione di pizza surgelata o altrimenti conservata</t>
  </si>
  <si>
    <t>Produzione di pasti e piatti preparati a base di pasta</t>
  </si>
  <si>
    <t>Produzione di altri pasti e piatti preparati</t>
  </si>
  <si>
    <t>Produzione di altri prodotti alimentari n.c.a.</t>
  </si>
  <si>
    <t>Produzione di integratori alimentari</t>
  </si>
  <si>
    <t>Produzione di altri prodotti alimentari vari n.c.a.</t>
  </si>
  <si>
    <t>Produzione di prodotti per l'alimentazione degli animali</t>
  </si>
  <si>
    <t>Produzione di bevande</t>
  </si>
  <si>
    <t>Distillazione, rettifica e miscelatura di alcolici</t>
  </si>
  <si>
    <t>Produzione di vini, esclusi vini spumanti e altri vini speciali</t>
  </si>
  <si>
    <t>Produzione di vini spumanti e altri vini speciali</t>
  </si>
  <si>
    <t>Produzione di sidro e di altre bevande fermentate a base di frutta</t>
  </si>
  <si>
    <t>Produzione di bibite analcoliche e di acque in bottiglia</t>
  </si>
  <si>
    <t>11.07.01</t>
  </si>
  <si>
    <t>Produzione di bibite analcoliche</t>
  </si>
  <si>
    <t>11.07.02</t>
  </si>
  <si>
    <t>Produzione di acque in bottiglia</t>
  </si>
  <si>
    <t>Produzione di prodotti del tabacco</t>
  </si>
  <si>
    <t>Fabbricazione di tessili</t>
  </si>
  <si>
    <t>Altre fabbricazioni tessili</t>
  </si>
  <si>
    <t>Fabbricazione di tessuti a maglia e all'uncinetto</t>
  </si>
  <si>
    <t>Fabbricazione di tessili per la casa e l'arredo</t>
  </si>
  <si>
    <t>Fabbricazione di tessili per la casa</t>
  </si>
  <si>
    <t>Fabbricazione di tessili per l'arredo</t>
  </si>
  <si>
    <t>Fabbricazione di tessuti non-tessuti e di articoli in tessuto non-tessuto</t>
  </si>
  <si>
    <t>Fabbricazione di altri tessuti per uso tecnico e industriale</t>
  </si>
  <si>
    <t>13.96.0</t>
  </si>
  <si>
    <t>13.96.00</t>
  </si>
  <si>
    <t>Fabbricazione di altri prodotti tessili n.c.a.</t>
  </si>
  <si>
    <t>Fabbricazione di ricami, tulle, pizzi e merletti</t>
  </si>
  <si>
    <t>Fabbricazione di feltro e altri prodotti tessili diversi n.c.a.</t>
  </si>
  <si>
    <t>Fabbricazione di articoli di abbigliamento</t>
  </si>
  <si>
    <t>Fabbricazione di articoli a maglia e all'uncinetto</t>
  </si>
  <si>
    <t>14.10</t>
  </si>
  <si>
    <t>14.10.1</t>
  </si>
  <si>
    <t>Fabbricazione di articoli di calzetteria a maglia e all'uncinetto</t>
  </si>
  <si>
    <t>14.10.10</t>
  </si>
  <si>
    <t>14.10.2</t>
  </si>
  <si>
    <t>Fabbricazione di maglioni e altri articoli a maglia e all'uncinetto</t>
  </si>
  <si>
    <t>14.10.20</t>
  </si>
  <si>
    <t>Fabbricazione di altri articoli di abbigliamento e accessori</t>
  </si>
  <si>
    <t>14.21</t>
  </si>
  <si>
    <t>Fabbricazione di abbigliamento esterno</t>
  </si>
  <si>
    <t>14.21.1</t>
  </si>
  <si>
    <t>Fabbricazione in serie di abbigliamento esterno</t>
  </si>
  <si>
    <t>14.21.10</t>
  </si>
  <si>
    <t>14.21.2</t>
  </si>
  <si>
    <t>14.21.20</t>
  </si>
  <si>
    <t>14.22</t>
  </si>
  <si>
    <t>Fabbricazione di biancheria intima</t>
  </si>
  <si>
    <t>14.22.0</t>
  </si>
  <si>
    <t>14.22.00</t>
  </si>
  <si>
    <t>14.23</t>
  </si>
  <si>
    <t>Fabbricazione di indumenti da lavoro</t>
  </si>
  <si>
    <t>14.23.0</t>
  </si>
  <si>
    <t>14.23.00</t>
  </si>
  <si>
    <t>14.24</t>
  </si>
  <si>
    <t>Fabbricazione di abbigliamento in pelle e in pelliccia</t>
  </si>
  <si>
    <t>14.24.0</t>
  </si>
  <si>
    <t>14.24.00</t>
  </si>
  <si>
    <t>14.29</t>
  </si>
  <si>
    <t>Fabbricazione di altri articoli di abbigliamento e accessori n.c.a.</t>
  </si>
  <si>
    <t>14.29.0</t>
  </si>
  <si>
    <t>14.29.00</t>
  </si>
  <si>
    <t>Fabbricazione di pelli e cuoi e articoli in pelle e simili di altri materiali</t>
  </si>
  <si>
    <t>Concia, tintura e rifinizione di pelli, cuoi e pellicce; fabbricazione di articoli da viaggio, borse, pelletteria e selleria</t>
  </si>
  <si>
    <t>Concia, tintura e rifinizione di pelli, cuoi e pellicce</t>
  </si>
  <si>
    <t>Fabbricazione di articoli da viaggio, borse, pelletteria e selleria di qualsiasi materiale</t>
  </si>
  <si>
    <t>15.12.00</t>
  </si>
  <si>
    <t>Fabbricazione di calzature, escluse parti in cuoio per calzature</t>
  </si>
  <si>
    <t>Produzione e lavorazione del legno e dei prodotti a base di legno e sughero, esclusi i mobili; fabbricazione di articoli in paglia e materiale da intreccio</t>
  </si>
  <si>
    <t>Taglio e piallatura del legno; lavorazione e finitura del legno</t>
  </si>
  <si>
    <t>16.11</t>
  </si>
  <si>
    <t>16.11.0</t>
  </si>
  <si>
    <t>16.11.00</t>
  </si>
  <si>
    <t>16.12</t>
  </si>
  <si>
    <t>Lavorazione e finitura del legno</t>
  </si>
  <si>
    <t>16.12.0</t>
  </si>
  <si>
    <t>16.12.00</t>
  </si>
  <si>
    <t>Fabbricazione di prodotti in legno, sughero, paglia e materiali da intreccio</t>
  </si>
  <si>
    <t>Fabbricazione di pavimenti di legno con elementi pre-assemblati</t>
  </si>
  <si>
    <t>16.23.0</t>
  </si>
  <si>
    <t>16.23.01</t>
  </si>
  <si>
    <t>Fabbricazione di stand e strutture simili in legno per convegni e fiere</t>
  </si>
  <si>
    <t>16.23.09</t>
  </si>
  <si>
    <t>Fabbricazione di altri prodotti di carpenteria in legno e falegnameria per l'edilizia n.c.a.</t>
  </si>
  <si>
    <t>16.25</t>
  </si>
  <si>
    <t>Fabbricazione di porte e finestre in legno</t>
  </si>
  <si>
    <t>16.25.0</t>
  </si>
  <si>
    <t>16.25.00</t>
  </si>
  <si>
    <t>16.26</t>
  </si>
  <si>
    <t>Produzione di combustibili solidi da biomassa vegetale</t>
  </si>
  <si>
    <t>16.26.0</t>
  </si>
  <si>
    <t>16.26.00</t>
  </si>
  <si>
    <t>16.27</t>
  </si>
  <si>
    <t>Finitura di prodotti in legno</t>
  </si>
  <si>
    <t>16.27.0</t>
  </si>
  <si>
    <t>16.27.00</t>
  </si>
  <si>
    <t>16.28</t>
  </si>
  <si>
    <t>Fabbricazione di altri prodotti in legno e articoli in sughero, paglia e materiali da intreccio</t>
  </si>
  <si>
    <t>16.28.1</t>
  </si>
  <si>
    <t>Fabbricazione di altri prodotti in legno</t>
  </si>
  <si>
    <t>16.28.11</t>
  </si>
  <si>
    <t>Fabbricazione di cornici</t>
  </si>
  <si>
    <t>16.28.19</t>
  </si>
  <si>
    <t>Fabbricazione di altri prodotti in legno n.c.a.</t>
  </si>
  <si>
    <t>16.28.2</t>
  </si>
  <si>
    <t>Fabbricazione di articoli in sughero</t>
  </si>
  <si>
    <t>16.28.20</t>
  </si>
  <si>
    <t>16.28.3</t>
  </si>
  <si>
    <t>16.28.30</t>
  </si>
  <si>
    <t>Fabbricazione di carta e di prodotti di carta</t>
  </si>
  <si>
    <t>Fabbricazione di pasta-carta, carta e cartone</t>
  </si>
  <si>
    <t>Fabbricazione di articoli di carta e cartone</t>
  </si>
  <si>
    <t>Fabbricazione di carta, cartone ondulato e di imballaggi di carta e cartone</t>
  </si>
  <si>
    <t>Fabbricazione di prodotti cartotecnici scolastici e commerciali</t>
  </si>
  <si>
    <t>17.25</t>
  </si>
  <si>
    <t>17.25.0</t>
  </si>
  <si>
    <t>17.25.00</t>
  </si>
  <si>
    <t>Stampa e riproduzione di supporti registrati</t>
  </si>
  <si>
    <t>Stampa e servizi connessi alla stampa</t>
  </si>
  <si>
    <t>Fabbricazione di coke e prodotti derivanti dalla raffinazione del petrolio</t>
  </si>
  <si>
    <t>19.10.00</t>
  </si>
  <si>
    <t>Fabbricazione di prodotti derivanti dalla raffinazione del petrolio e prodotti da combustibili fossili</t>
  </si>
  <si>
    <t>Raffinazione di petrolio</t>
  </si>
  <si>
    <t>Fabbricazione di derivati del petrolio</t>
  </si>
  <si>
    <t>Fabbricazione di prodotti di base per la copertura stradale</t>
  </si>
  <si>
    <t>Fabbricazione di altri prodotti derivanti dalla raffinazione del petrolio e prodotti da combustibili fossili</t>
  </si>
  <si>
    <t>Fabbricazione di prodotti chimici</t>
  </si>
  <si>
    <t>Fabbricazione di prodotti chimici di base, di fertilizzanti e composti azotati, di materie plastiche e gomma sintetica in forme primarie</t>
  </si>
  <si>
    <t>20.13.00</t>
  </si>
  <si>
    <t>20.14.00</t>
  </si>
  <si>
    <t>Fabbricazione di fitofarmaci, disinfettanti e altri prodotti chimici per l'agricoltura</t>
  </si>
  <si>
    <t>Fabbricazione di pitture, vernici e smalti, inchiostri da stampa e adesivi sintetici</t>
  </si>
  <si>
    <t>Fabbricazione di prodotti per il lavaggio, la pulizia e la lucidatura</t>
  </si>
  <si>
    <t>Fabbricazione di saponi, detergenti e preparazioni tensioattive</t>
  </si>
  <si>
    <t>Fabbricazione di glicerina e altri prodotti per la pulizia e la lucidatura</t>
  </si>
  <si>
    <t>Fabbricazione di altri prodotti chimici</t>
  </si>
  <si>
    <t>Produzione di biocarburanti liquidi</t>
  </si>
  <si>
    <t>20.51.00</t>
  </si>
  <si>
    <t>Fabbricazione di altri prodotti chimici n.c.a.</t>
  </si>
  <si>
    <t>Fabbricazione di fiammiferi e articoli esplosivi</t>
  </si>
  <si>
    <t>20.59.11</t>
  </si>
  <si>
    <t>20.59.12</t>
  </si>
  <si>
    <t>Fabbricazione di altri prodotti chimici vari n.c.a.</t>
  </si>
  <si>
    <t>20.59.91</t>
  </si>
  <si>
    <t>Fabbricazione di liquidi per inalazione per sigarette elettroniche</t>
  </si>
  <si>
    <t>20.59.99</t>
  </si>
  <si>
    <t>Fabbricazione di tutti gli altri prodotti chimici vari n.c.a.</t>
  </si>
  <si>
    <t>Fabbricazione di prodotti farmaceutici di base e di preparati farmaceutici</t>
  </si>
  <si>
    <t>Fabbricazione di medicinali e altri preparati farmaceutici</t>
  </si>
  <si>
    <t>Fabbricazione di prodotti in gomma e in materie plastiche</t>
  </si>
  <si>
    <t>Fabbricazione di prodotti in gomma</t>
  </si>
  <si>
    <t>Fabbricazione, rigenerazione e ricostruzione di pneumatici e fabbricazione di camere d'aria</t>
  </si>
  <si>
    <t>Fabbricazione di pneumatici e camere d'aria</t>
  </si>
  <si>
    <t>22.12</t>
  </si>
  <si>
    <t>22.12.0</t>
  </si>
  <si>
    <t>22.12.00</t>
  </si>
  <si>
    <t>Fabbricazione di prodotti in materie plastiche</t>
  </si>
  <si>
    <t>Fabbricazione di porte e finestre in materie plastiche</t>
  </si>
  <si>
    <t>22.23.00</t>
  </si>
  <si>
    <t>22.24</t>
  </si>
  <si>
    <t>Fabbricazione di articoli in materie plastiche per l'edilizia</t>
  </si>
  <si>
    <t>22.24.0</t>
  </si>
  <si>
    <t>22.24.01</t>
  </si>
  <si>
    <t>Fabbricazione di rivestimenti per pareti e pavimenti in materie plastiche</t>
  </si>
  <si>
    <t>22.24.09</t>
  </si>
  <si>
    <t>Fabbricazione di altri articoli in materie plastiche per l'edilizia</t>
  </si>
  <si>
    <t>22.25</t>
  </si>
  <si>
    <t>Lavorazione e finitura di prodotti in materie plastiche</t>
  </si>
  <si>
    <t>22.25.0</t>
  </si>
  <si>
    <t>22.25.00</t>
  </si>
  <si>
    <t>22.26</t>
  </si>
  <si>
    <t>Fabbricazione di altri prodotti in materie plastiche</t>
  </si>
  <si>
    <t>22.26.1</t>
  </si>
  <si>
    <t>Fabbricazione di articoli e attrezzature per la pulizia in materie plastiche</t>
  </si>
  <si>
    <t>22.26.11</t>
  </si>
  <si>
    <t>Fabbricazione di articoli e attrezzature per la pulizia per uso domestico in materie plastiche</t>
  </si>
  <si>
    <t>22.26.12</t>
  </si>
  <si>
    <t>Fabbricazione di articoli e attrezzature per la pulizia per uso non domestico in materie plastiche</t>
  </si>
  <si>
    <t>22.26.9</t>
  </si>
  <si>
    <t>Fabbricazione di altri prodotti in materie plastiche n.c.a.</t>
  </si>
  <si>
    <t>22.26.91</t>
  </si>
  <si>
    <t>Fabbricazione di articoli per l'ufficio e la scuola in materie plastiche</t>
  </si>
  <si>
    <t>22.26.99</t>
  </si>
  <si>
    <t>Fabbricazione di altri prodotti vari in materie plastiche n.c.a.</t>
  </si>
  <si>
    <t>Fabbricazione di altri prodotti della lavorazione di minerali non metalliferi</t>
  </si>
  <si>
    <t>Fabbricazione di vetro e di prodotti in vetro</t>
  </si>
  <si>
    <t>23.15</t>
  </si>
  <si>
    <t>Fabbricazione e lavorazione di altro vetro incluso il vetro per usi tecnici</t>
  </si>
  <si>
    <t>23.15.1</t>
  </si>
  <si>
    <t>23.15.10</t>
  </si>
  <si>
    <t>23.15.9</t>
  </si>
  <si>
    <t>Altre attività di fabbricazione e lavorazione di altro vetro incluso il vetro per usi tecnici</t>
  </si>
  <si>
    <t>23.15.90</t>
  </si>
  <si>
    <t>Fabbricazione di materiali da costruzione in terracotta</t>
  </si>
  <si>
    <t>Fabbricazione di mattoni, tegole e altri prodotti per l'edilizia in terracotta</t>
  </si>
  <si>
    <t>Fabbricazione di altri prodotti in porcellana e in ceramica</t>
  </si>
  <si>
    <t>23.45</t>
  </si>
  <si>
    <t>23.45.0</t>
  </si>
  <si>
    <t>23.45.00</t>
  </si>
  <si>
    <t>Produzione di cemento, calce e gesso</t>
  </si>
  <si>
    <t>Fabbricazione di prodotti in calcestruzzo, cemento e gesso</t>
  </si>
  <si>
    <t>23.61.01</t>
  </si>
  <si>
    <t>Fabbricazione di tubi prefabbricati in calcestruzzo per acqua potabile</t>
  </si>
  <si>
    <t>23.61.02</t>
  </si>
  <si>
    <t>Fabbricazione di caminetti prefabbricati in calcestruzzo</t>
  </si>
  <si>
    <t>23.61.03</t>
  </si>
  <si>
    <t>Fabbricazione di elementi prefabbricati in calcestruzzo per l'edilizia</t>
  </si>
  <si>
    <t>23.61.04</t>
  </si>
  <si>
    <t>Fabbricazione di strutture prefabbricate in calcestruzzo per l'edilizia</t>
  </si>
  <si>
    <t>23.61.09</t>
  </si>
  <si>
    <t>Fabbricazione di prodotti in calcestruzzo per l'edilizia n.c.a.</t>
  </si>
  <si>
    <t>23.65.01</t>
  </si>
  <si>
    <t>Fabbricazione di prodotti in sostanze vegetali agglomerate con cemento, gesso o altri leganti minerali</t>
  </si>
  <si>
    <t>23.65.02</t>
  </si>
  <si>
    <t>Fabbricazione di prodotti in asbesto-cemento o cellulosa fibrocemento</t>
  </si>
  <si>
    <t>23.66</t>
  </si>
  <si>
    <t>Fabbricazione di altri prodotti in calcestruzzo, cemento e gesso</t>
  </si>
  <si>
    <t>23.66.0</t>
  </si>
  <si>
    <t>23.66.01</t>
  </si>
  <si>
    <t>Fabbricazione di statue, bassorilievi e altorilievi, vasi e fioriere</t>
  </si>
  <si>
    <t>23.66.09</t>
  </si>
  <si>
    <t>Fabbricazione di altri prodotti in calcestruzzo, cemento e gesso n.c.a.</t>
  </si>
  <si>
    <t>Taglio e lavorazione di pietre e di marmo</t>
  </si>
  <si>
    <t>Lavorazione artistica di marmo e di altre pietre affini</t>
  </si>
  <si>
    <t>Frantumazione di pietre</t>
  </si>
  <si>
    <t>Fabbricazione di prodotti abrasivi e in minerali non metalliferi n.c.a.</t>
  </si>
  <si>
    <t>Fabbricazione di prodotti abrasivi</t>
  </si>
  <si>
    <t>Fabbricazione di altri prodotti in minerali non metalliferi n.c.a.</t>
  </si>
  <si>
    <t>Fabbricazione di metalli di base</t>
  </si>
  <si>
    <t>Fabbricazione di ferro, acciaio e ferroleghe</t>
  </si>
  <si>
    <t>Fabbricazione di tubi, condotti, profilati cavi e relativi raccordi in acciaio</t>
  </si>
  <si>
    <t>Fabbricazione di tubi, condotti, profilati cavi non saldati e relativi raccordi in acciaio</t>
  </si>
  <si>
    <t>Fabbricazione di tubi, condotti, profilati cavi saldati e relativi raccordi in acciaio</t>
  </si>
  <si>
    <t>Fabbricazione di altri prodotti della prima trasformazione dell'acciaio</t>
  </si>
  <si>
    <t>Trafilatura a freddo di barre</t>
  </si>
  <si>
    <t>Profilatura mediante formatura o piegatura a freddo di profilati aperti e lamiere grecate</t>
  </si>
  <si>
    <t>Profilatura mediante formatura o piegatura a freddo di pannelli stratificati</t>
  </si>
  <si>
    <t>24.33.03</t>
  </si>
  <si>
    <t>Presagomatura dell'acciaio per cemento armato e attività simili</t>
  </si>
  <si>
    <t>Trafilatura a freddo di fili</t>
  </si>
  <si>
    <t>Produzione di metalli preziosi di base e di altri metalli non ferrosi</t>
  </si>
  <si>
    <t>Produzione di piombo, zinco e stagno</t>
  </si>
  <si>
    <t>Trattamento di combustibili nucleari</t>
  </si>
  <si>
    <t>Fusione di getti in metallo</t>
  </si>
  <si>
    <t>Fusione di getti in ghisa</t>
  </si>
  <si>
    <t>24.51.01</t>
  </si>
  <si>
    <t>Fusione di getti in ghisa grigia o lamellare</t>
  </si>
  <si>
    <t>24.51.02</t>
  </si>
  <si>
    <t>Fusione di getti in ghisa duttile</t>
  </si>
  <si>
    <t>24.51.09</t>
  </si>
  <si>
    <t>Fusione di getti in ghisa n.c.a.</t>
  </si>
  <si>
    <t>Fusione di getti in acciaio</t>
  </si>
  <si>
    <t>Fusione di getti in metalli leggeri</t>
  </si>
  <si>
    <t>24.53.01</t>
  </si>
  <si>
    <t>Fusione di getti in alluminio</t>
  </si>
  <si>
    <t>24.53.02</t>
  </si>
  <si>
    <t>Fusione di getti in magnesio</t>
  </si>
  <si>
    <t>24.53.03</t>
  </si>
  <si>
    <t>Fusione di getti in superleghe a base cobalto</t>
  </si>
  <si>
    <t>24.53.09</t>
  </si>
  <si>
    <t>Fusione di getti in metalli leggeri n.c.a.</t>
  </si>
  <si>
    <t>Fusione di getti in altri metalli non ferrosi</t>
  </si>
  <si>
    <t>24.54.01</t>
  </si>
  <si>
    <t>Fusione di getti in rame</t>
  </si>
  <si>
    <t>24.54.02</t>
  </si>
  <si>
    <t>Fusione di getti in zinco</t>
  </si>
  <si>
    <t>24.54.03</t>
  </si>
  <si>
    <t>Fusione di getti in nichel</t>
  </si>
  <si>
    <t>24.54.09</t>
  </si>
  <si>
    <t>Fusione di getti in altri metalli non ferrosi n.c.a.</t>
  </si>
  <si>
    <t>Fabbricazione di prodotti in metallo, esclusi macchinari e attrezzature</t>
  </si>
  <si>
    <t>Fabbricazione di elementi da costruzione in metallo</t>
  </si>
  <si>
    <t>Fabbricazione di strutture metalliche e di parti di strutture metalliche</t>
  </si>
  <si>
    <t>Fabbricazione di porte, finestre e loro telai, imposte e cancelli in metallo</t>
  </si>
  <si>
    <t>Fabbricazione di tende in metallo e prodotti simili</t>
  </si>
  <si>
    <t>Fabbricazione di cisterne, serbatoi e contenitori in metallo</t>
  </si>
  <si>
    <t>Fabbricazione di radiatori, generatori di vapore e contenitori in metallo per caldaie per il riscaldamento centrale</t>
  </si>
  <si>
    <t>25.21.1</t>
  </si>
  <si>
    <t>25.21.10</t>
  </si>
  <si>
    <t>25.21.2</t>
  </si>
  <si>
    <t>Fabbricazione di generatori di vapore</t>
  </si>
  <si>
    <t>25.21.20</t>
  </si>
  <si>
    <t>25.22</t>
  </si>
  <si>
    <t>25.22.0</t>
  </si>
  <si>
    <t>25.22.00</t>
  </si>
  <si>
    <t>25.30.1</t>
  </si>
  <si>
    <t>Fabbricazione di armi e munizioni per uso militare</t>
  </si>
  <si>
    <t>25.30.10</t>
  </si>
  <si>
    <t>25.30.2</t>
  </si>
  <si>
    <t>Fabbricazione di armi e munizioni per uso sportivo e civile</t>
  </si>
  <si>
    <t>25.30.20</t>
  </si>
  <si>
    <t>Fucinatura e formatura dei metalli e metallurgia delle polveri</t>
  </si>
  <si>
    <t>Trattamento e rivestimento dei metalli; lavori di meccanica generale</t>
  </si>
  <si>
    <t>25.51</t>
  </si>
  <si>
    <t>Rivestimento dei metalli</t>
  </si>
  <si>
    <t>25.51.0</t>
  </si>
  <si>
    <t>25.51.00</t>
  </si>
  <si>
    <t>25.52</t>
  </si>
  <si>
    <t>Trattamento termico dei metalli</t>
  </si>
  <si>
    <t>25.52.0</t>
  </si>
  <si>
    <t>25.52.00</t>
  </si>
  <si>
    <t>25.53</t>
  </si>
  <si>
    <t>Lavori di meccanica generale dei metalli</t>
  </si>
  <si>
    <t>25.53.0</t>
  </si>
  <si>
    <t>25.53.00</t>
  </si>
  <si>
    <t>Fabbricazione di articoli di coltelleria e posateria, utensili e oggetti di ferramenta</t>
  </si>
  <si>
    <t>25.63</t>
  </si>
  <si>
    <t>25.63.1</t>
  </si>
  <si>
    <t>Fabbricazione di utensileria ad azionamento manuale e di parti intercambiabili per macchine utensili</t>
  </si>
  <si>
    <t>25.63.11</t>
  </si>
  <si>
    <t>25.63.12</t>
  </si>
  <si>
    <t>25.63.2</t>
  </si>
  <si>
    <t>25.63.20</t>
  </si>
  <si>
    <t>Fabbricazione di altri prodotti in metallo</t>
  </si>
  <si>
    <t>Fabbricazione di bidoni in acciaio e di contenitori simili</t>
  </si>
  <si>
    <t>Fabbricazione di imballaggi in metallo leggero</t>
  </si>
  <si>
    <t>Fabbricazione di catene</t>
  </si>
  <si>
    <t>Fabbricazione di altri prodotti in metallo n.c.a.</t>
  </si>
  <si>
    <t>Fabbricazione di articoli domestici in metallo per la cucina e le stanze da bagno</t>
  </si>
  <si>
    <t>25.99.10</t>
  </si>
  <si>
    <t>Fabbricazione di casseforti, cassette di sicurezza e porte metalliche blindate</t>
  </si>
  <si>
    <t>Fabbricazione di altri prodotti vari in metallo n.c.a.</t>
  </si>
  <si>
    <t>25.99.90</t>
  </si>
  <si>
    <t>Fabbricazione di computer e prodotti di elettronica e ottica</t>
  </si>
  <si>
    <t>Fabbricazione di componenti elettronici e schede elettroniche</t>
  </si>
  <si>
    <t>26.11.00</t>
  </si>
  <si>
    <t>Fabbricazione di schede elettroniche integrate</t>
  </si>
  <si>
    <t>Fabbricazione di apparecchiature per le comunicazioni</t>
  </si>
  <si>
    <t>26.30.0</t>
  </si>
  <si>
    <t>26.30.01</t>
  </si>
  <si>
    <t>Fabbricazione di apparecchiature trasmittenti radiotelevisive</t>
  </si>
  <si>
    <t>26.30.09</t>
  </si>
  <si>
    <t>Fabbricazione di altre apparecchiature per le comunicazioni</t>
  </si>
  <si>
    <t>Fabbricazione di prodotti di elettronica di consumo</t>
  </si>
  <si>
    <t>Fabbricazione di console per videogiochi</t>
  </si>
  <si>
    <t>26.40.09</t>
  </si>
  <si>
    <t>Fabbricazione di altri prodotti di elettronica di consumo</t>
  </si>
  <si>
    <t>Fabbricazione di strumenti di misurazione e prova e di orologi</t>
  </si>
  <si>
    <t>Fabbricazione di strumenti e apparecchi di misurazione, prova e navigazione</t>
  </si>
  <si>
    <t>Fabbricazione di altri strumenti e apparecchi di misurazione e prova</t>
  </si>
  <si>
    <t>Fabbricazione di altri strumenti e apparecchi di misurazione e prova n.c.a.</t>
  </si>
  <si>
    <t>Fabbricazione di apparecchiature per irradiazione, elettromedicali ed elettroterapeutiche</t>
  </si>
  <si>
    <t>Fabbricazione di apparecchiature per irradiazione, elettromedicali ed elettroterapeutiche per usi medici</t>
  </si>
  <si>
    <t>Fabbricazione di apparecchiature per irradiazione, elettromedicali ed elettroterapeutiche per usi non medici</t>
  </si>
  <si>
    <t>Fabbricazione di strumenti ottici, supporti magnetici e ottici e apparecchiature fotografiche</t>
  </si>
  <si>
    <t>Fabbricazione di strumenti ottici, strumenti ottici di precisione, misurazione e controllo</t>
  </si>
  <si>
    <t>Fabbricazione di strumenti ottici e strumenti ottici di precisione</t>
  </si>
  <si>
    <t>Fabbricazione di strumenti ottici di misurazione e controllo</t>
  </si>
  <si>
    <t>Fabbricazione di supporti magnetici e ottici</t>
  </si>
  <si>
    <t>26.70.3</t>
  </si>
  <si>
    <t>Fabbricazione di apparecchiature fotografiche</t>
  </si>
  <si>
    <t>26.70.30</t>
  </si>
  <si>
    <t>Fabbricazione di apparecchiature elettriche</t>
  </si>
  <si>
    <t>Fabbricazione di motori, generatori e trasformatori elettrici e di apparecchiature per la distribuzione e il controllo dell'elettricità</t>
  </si>
  <si>
    <t>Fabbricazione di apparecchiature per la distribuzione e il controllo dell'elettricità</t>
  </si>
  <si>
    <t>Fabbricazione di batterie e accumulatori</t>
  </si>
  <si>
    <t>Fabbricazione di cablaggi e attrezzature per cablaggio</t>
  </si>
  <si>
    <t>Fabbricazione di cavi in fibra ottica</t>
  </si>
  <si>
    <t>27.31.00</t>
  </si>
  <si>
    <t>Fabbricazione di altri fili e cavi elettronici ed elettrici</t>
  </si>
  <si>
    <t>27.33.00</t>
  </si>
  <si>
    <t>Fabbricazione di apparecchiature per l'illuminazione</t>
  </si>
  <si>
    <t>Fabbricazione di apparecchiature per l'illuminazione per mezzi di trasporto</t>
  </si>
  <si>
    <t>27.40.02</t>
  </si>
  <si>
    <t>Fabbricazione di luminarie per feste</t>
  </si>
  <si>
    <t>Fabbricazione di altre apparecchiature per l'illuminazione</t>
  </si>
  <si>
    <t>Fabbricazione di apparecchi per uso domestico</t>
  </si>
  <si>
    <t>Fabbricazione di apparecchi non elettrici per uso domestico</t>
  </si>
  <si>
    <t>Fabbricazione di apparecchiature elettriche per saldatura e brasatura</t>
  </si>
  <si>
    <t>Fabbricazione di capacitori, resistenze, condensatori elettrici e simili</t>
  </si>
  <si>
    <t>27.90.04</t>
  </si>
  <si>
    <t>Fabbricazione di apparecchiature elettriche per parrucchieri, solarium e centri estetici</t>
  </si>
  <si>
    <t>Fabbricazione di altre apparecchiature elettriche n.c.a.</t>
  </si>
  <si>
    <t>Fabbricazione di macchinari e apparecchiature n.c.a.</t>
  </si>
  <si>
    <t>Fabbricazione di macchine di impiego generale</t>
  </si>
  <si>
    <t>Fabbricazione di motori e turbine, esclusi i motori per aeromobili, veicoli e motocicli</t>
  </si>
  <si>
    <t>Fabbricazione di motori, esclusi motori per aeromobili, veicoli e motocicli</t>
  </si>
  <si>
    <t>28.11.10</t>
  </si>
  <si>
    <t>Fabbricazione di turbine</t>
  </si>
  <si>
    <t>Fabbricazione di cuscinetti, ingranaggi e organi di trasmissione</t>
  </si>
  <si>
    <t>28.15.0</t>
  </si>
  <si>
    <t>28.15.00</t>
  </si>
  <si>
    <t>Fabbricazione di altre macchine di impiego generale</t>
  </si>
  <si>
    <t>Fabbricazione di forni, caldaie e apparecchiature fisse per il riscaldamento domestico</t>
  </si>
  <si>
    <t>Fabbricazione di forni</t>
  </si>
  <si>
    <t>Fabbricazione di caldaie e apparecchiature fisse per il riscaldamento domestico</t>
  </si>
  <si>
    <t>28.21.20</t>
  </si>
  <si>
    <t>Fabbricazione di apparecchi di sollevamento e movimentazione</t>
  </si>
  <si>
    <t>Fabbricazione di ascensori, scale mobili e tappeti mobili</t>
  </si>
  <si>
    <t>Fabbricazione di altri apparecchi di sollevamento e movimentazione</t>
  </si>
  <si>
    <t>Fabbricazione di macchine e attrezzature per ufficio, esclusi computer e unità periferiche</t>
  </si>
  <si>
    <t>28.23.00</t>
  </si>
  <si>
    <t>Fabbricazione di apparecchiature di climatizzazione per uso non domestico</t>
  </si>
  <si>
    <t>Fabbricazione di altre macchine di impiego generale n.c.a.</t>
  </si>
  <si>
    <t>Fabbricazione di bilance e distributori automatici</t>
  </si>
  <si>
    <t>Fabbricazione di impianti di distillazione o rettificazione per raffinerie di petrolio e industrie chimiche</t>
  </si>
  <si>
    <t>Fabbricazione di macchine per la dosatura, la confezione e per l'imballaggio</t>
  </si>
  <si>
    <t>28.29.4</t>
  </si>
  <si>
    <t>Fabbricazione di macchine per la pulizia per uso non domestico</t>
  </si>
  <si>
    <t>28.29.41</t>
  </si>
  <si>
    <t>Fabbricazione di macchine per la pulizia di pavimenti, superfici e ambienti per uso non domestico</t>
  </si>
  <si>
    <t>28.29.49</t>
  </si>
  <si>
    <t>Fabbricazione di altre macchine per la pulizia per uso non domestico</t>
  </si>
  <si>
    <t>Fabbricazione di altre macchine varie di impiego generale</t>
  </si>
  <si>
    <t>Fabbricazione di apparecchi per depurare e filtrare liquidi</t>
  </si>
  <si>
    <t>Fabbricazione di livelle, metri doppi a nastro e utensili simili, strumenti di precisione per meccanica</t>
  </si>
  <si>
    <t>Fabbricazione di altre macchine varie di impiego generale n.c.a.</t>
  </si>
  <si>
    <t>Fabbricazione di trattori per l'agricoltura e la silvicoltura</t>
  </si>
  <si>
    <t>Fabbricazione di altre macchine per l'agricoltura e la silvicoltura</t>
  </si>
  <si>
    <t>28.30.91</t>
  </si>
  <si>
    <t>Fabbricazione di macchine per il giardinaggio e la cura del verde</t>
  </si>
  <si>
    <t>28.30.99</t>
  </si>
  <si>
    <t>Fabbricazione di altre macchine per l'agricoltura e la silvicoltura n.c.a.</t>
  </si>
  <si>
    <t>Fabbricazione di macchine per la deformazione dei metalli e di altre macchine utensili</t>
  </si>
  <si>
    <t>Fabbricazione di macchine per la deformazione dei metalli e di altre macchine utensili per la lavorazione dei metalli</t>
  </si>
  <si>
    <t>28.42</t>
  </si>
  <si>
    <t>28.42.0</t>
  </si>
  <si>
    <t>28.42.00</t>
  </si>
  <si>
    <t>Fabbricazione di altre macchine per impieghi speciali</t>
  </si>
  <si>
    <t>28.92.00</t>
  </si>
  <si>
    <t>Fabbricazione di macchine per l'industria tessile, dell'abbigliamento e del cuoio</t>
  </si>
  <si>
    <t>Fabbricazione di macchine tessili</t>
  </si>
  <si>
    <t>Fabbricazione di macchine per la lavorazione delle pelli e del cuoio</t>
  </si>
  <si>
    <t>Fabbricazione di macchine per lavanderie e stirerie</t>
  </si>
  <si>
    <t>Fabbricazione di macchine per l'industria della carta e del cartone</t>
  </si>
  <si>
    <t>Fabbricazione di macchine per l'industria delle materie plastiche e della gomma</t>
  </si>
  <si>
    <t>28.97</t>
  </si>
  <si>
    <t>Fabbricazione di macchine per la produzione additiva</t>
  </si>
  <si>
    <t>28.97.0</t>
  </si>
  <si>
    <t>28.97.01</t>
  </si>
  <si>
    <t>Fabbricazione di macchine per la produzione additiva per deposizione di materiali metallici</t>
  </si>
  <si>
    <t>28.97.02</t>
  </si>
  <si>
    <t>Fabbricazione di macchine per la produzione additiva per deposizione di materie plastiche o di gomma</t>
  </si>
  <si>
    <t>28.97.09</t>
  </si>
  <si>
    <t>Fabbricazione di macchine per la produzione additiva n.c.a.</t>
  </si>
  <si>
    <t>Fabbricazione di altre macchine per impieghi speciali n.c.a.</t>
  </si>
  <si>
    <t>Fabbricazione di macchine per la stampa e la legatoria</t>
  </si>
  <si>
    <t>Fabbricazione di robot industriali con compiti multipli per scopi speciali</t>
  </si>
  <si>
    <t>Fabbricazione di altre macchine varie per impieghi speciali n.c.a.</t>
  </si>
  <si>
    <t>Fabbricazione di apparecchiature per il lancio di aeromobili, catapulte per portaerei e relative attrezzature</t>
  </si>
  <si>
    <t>Fabbricazione di giostre, altalene e altre attrazioni di divertimento</t>
  </si>
  <si>
    <t>Fabbricazione di apparecchiature per l'allineamento e il bilanciamento delle ruote e altre apparecchiature per il bilanciamento</t>
  </si>
  <si>
    <t>Fabbricazione di tutte le altre macchine varie per impieghi speciali n.c.a.</t>
  </si>
  <si>
    <t>Fabbricazione di autoveicoli, rimorchi e semirimorchi</t>
  </si>
  <si>
    <t>Fabbricazione di carrozzerie per autoveicoli; fabbricazione di rimorchi e semirimorchi</t>
  </si>
  <si>
    <t>Fabbricazione di parti e accessori per autoveicoli</t>
  </si>
  <si>
    <t>Fabbricazione di apparecchiature elettriche ed elettroniche per autoveicoli</t>
  </si>
  <si>
    <t>Fabbricazione di altre parti e accessori per autoveicoli</t>
  </si>
  <si>
    <t>29.32.00</t>
  </si>
  <si>
    <t>Fabbricazione di altri mezzi di trasporto</t>
  </si>
  <si>
    <t>Costruzione di navi e imbarcazioni</t>
  </si>
  <si>
    <t>Costruzione di navi e di strutture galleggianti per scopi civili</t>
  </si>
  <si>
    <t>30.11.00</t>
  </si>
  <si>
    <t>30.13</t>
  </si>
  <si>
    <t>Costruzione di navi e imbarcazioni per scopi militari</t>
  </si>
  <si>
    <t>30.13.0</t>
  </si>
  <si>
    <t>30.13.00</t>
  </si>
  <si>
    <t>30.20.00</t>
  </si>
  <si>
    <t>Fabbricazione di aeromobili, veicoli spaziali e relativi equipaggiamenti</t>
  </si>
  <si>
    <t>30.31</t>
  </si>
  <si>
    <t>Fabbricazione di aeromobili, veicoli spaziali e relativi equipaggiamenti per scopi civili</t>
  </si>
  <si>
    <t>30.31.0</t>
  </si>
  <si>
    <t>30.31.00</t>
  </si>
  <si>
    <t>30.32</t>
  </si>
  <si>
    <t>Fabbricazione di aeromobili, veicoli spaziali e relativi equipaggiamenti per scopi militari</t>
  </si>
  <si>
    <t>30.32.0</t>
  </si>
  <si>
    <t>30.32.00</t>
  </si>
  <si>
    <t>Fabbricazione di mezzi di trasporto n.c.a.</t>
  </si>
  <si>
    <t>Fabbricazione di motocicli, escluse parti e accessori</t>
  </si>
  <si>
    <t>Fabbricazione di motocicli, esclusi motori</t>
  </si>
  <si>
    <t>Fabbricazione di parti e accessori per motocicli</t>
  </si>
  <si>
    <t>Fabbricazione di biciclette e veicoli per disabili</t>
  </si>
  <si>
    <t>Fabbricazione di biciclette, escluse parti e accessori</t>
  </si>
  <si>
    <t>Fabbricazione di parti e accessori per biciclette</t>
  </si>
  <si>
    <t>Fabbricazione di veicoli per disabili</t>
  </si>
  <si>
    <t>Fabbricazione di carrozzine e passeggini</t>
  </si>
  <si>
    <t>Fabbricazione di altri mezzi di trasporto n.c.a.</t>
  </si>
  <si>
    <t>Fabbricazione di mobili</t>
  </si>
  <si>
    <t>31.00</t>
  </si>
  <si>
    <t>31.00.1</t>
  </si>
  <si>
    <t>Fabbricazione di mobili per negozi, uffici e altri spazi per collettività</t>
  </si>
  <si>
    <t>31.00.11</t>
  </si>
  <si>
    <t>Fabbricazione di moduli dedicati al comfort acustico per negozi, uffici e altri spazi per collettività</t>
  </si>
  <si>
    <t>31.00.12</t>
  </si>
  <si>
    <t>Fabbricazione di sedie e poltrone per negozi</t>
  </si>
  <si>
    <t>31.00.13</t>
  </si>
  <si>
    <t>Fabbricazione di altri mobili per negozi</t>
  </si>
  <si>
    <t>31.00.14</t>
  </si>
  <si>
    <t>Fabbricazione di sedie e poltrone per uffici e altri spazi per collettività</t>
  </si>
  <si>
    <t>31.00.15</t>
  </si>
  <si>
    <t>Fabbricazione di altri mobili per uffici e altri spazi per collettività</t>
  </si>
  <si>
    <t>31.00.2</t>
  </si>
  <si>
    <t>Fabbricazione di mobili da cucina</t>
  </si>
  <si>
    <t>31.00.20</t>
  </si>
  <si>
    <t>31.00.3</t>
  </si>
  <si>
    <t>Fabbricazione di altri mobili per la casa</t>
  </si>
  <si>
    <t>31.00.31</t>
  </si>
  <si>
    <t>Fabbricazione di mobili per arredo interno, esclusi mobili da cucina, sedie, divani e prodotti simili</t>
  </si>
  <si>
    <t>31.00.32</t>
  </si>
  <si>
    <t>Fabbricazione di mobili per arredo esterno</t>
  </si>
  <si>
    <t>31.00.33</t>
  </si>
  <si>
    <t>Fabbricazione di sedie e sedili</t>
  </si>
  <si>
    <t>31.00.34</t>
  </si>
  <si>
    <t>Fabbricazione di divani, divani letto e poltrone</t>
  </si>
  <si>
    <t>31.00.35</t>
  </si>
  <si>
    <t>31.00.36</t>
  </si>
  <si>
    <t>31.00.37</t>
  </si>
  <si>
    <t>31.00.39</t>
  </si>
  <si>
    <t>Fabbricazione di altri mobili n.c.a.</t>
  </si>
  <si>
    <t>Altre attività manifatturiere</t>
  </si>
  <si>
    <t>Fabbricazione di gioielleria, bigiotteria e articoli connessi</t>
  </si>
  <si>
    <t>Fabbricazione di gioielli e articoli simili</t>
  </si>
  <si>
    <t>Lavorazione di pietre preziose e semipreziose</t>
  </si>
  <si>
    <t>Fabbricazione di gioielli e articoli di oreficeria in metalli preziosi</t>
  </si>
  <si>
    <t>32.13.00</t>
  </si>
  <si>
    <t>32.30.01</t>
  </si>
  <si>
    <t>Fabbricazione di attrezzature da palestra, per centri di fitness e per atletica</t>
  </si>
  <si>
    <t>32.30.09</t>
  </si>
  <si>
    <t>Fabbricazione di altri articoli sportivi</t>
  </si>
  <si>
    <t>Fabbricazione di giochi</t>
  </si>
  <si>
    <t>Fabbricazione di giocattoli</t>
  </si>
  <si>
    <t>Fabbricazione di protesi dentarie</t>
  </si>
  <si>
    <t>32.50.10</t>
  </si>
  <si>
    <t>Fabbricazione di altre protesi e ausili</t>
  </si>
  <si>
    <t>Fabbricazione di montature per occhiali</t>
  </si>
  <si>
    <t>Fabbricazione di altri strumenti e forniture mediche e dentistiche</t>
  </si>
  <si>
    <t>32.50.51</t>
  </si>
  <si>
    <t>Fabbricazione di strumenti e apparecchiature mediche e dentistiche</t>
  </si>
  <si>
    <t>32.50.52</t>
  </si>
  <si>
    <t>Fabbricazione di forniture mediche e dentistiche</t>
  </si>
  <si>
    <t>32.50.53</t>
  </si>
  <si>
    <t>Fabbricazione di mobili per uso medico e dentistico</t>
  </si>
  <si>
    <t>Attività manifatturiere n.c.a.</t>
  </si>
  <si>
    <t>Altre attività manifatturiere n.c.a.</t>
  </si>
  <si>
    <t>Fabbricazione di dispositivi protettivi di sicurezza</t>
  </si>
  <si>
    <t>32.99.10</t>
  </si>
  <si>
    <t>Fabbricazione di articoli di cancelleria</t>
  </si>
  <si>
    <t>Fabbricazione di altri articoli n.c.a.</t>
  </si>
  <si>
    <t>32.99.91</t>
  </si>
  <si>
    <t>Fabbricazione di sigarette elettroniche</t>
  </si>
  <si>
    <t>32.99.99</t>
  </si>
  <si>
    <t>Fabbricazione di altri articoli vari n.c.a.</t>
  </si>
  <si>
    <t>Riparazione, manutenzione e installazione di macchine e apparecchiature</t>
  </si>
  <si>
    <t>Riparazione e manutenzione di prodotti in metallo, macchine e apparecchiature</t>
  </si>
  <si>
    <t>Riparazione e manutenzione di cisterne, serbatoi e contenitori in metallo</t>
  </si>
  <si>
    <t>Riparazione e manutenzione di casseforti, cassette di sicurezza, porte metalliche blindate</t>
  </si>
  <si>
    <t>Riparazione e manutenzione di armi da fuoco militari, di ordinanza e artiglieria</t>
  </si>
  <si>
    <t>Riparazione e manutenzione di armi per uso sportivo e civile</t>
  </si>
  <si>
    <t>Riparazione e manutenzione di motori, turbine, pompe, compressori e altri elementi simili</t>
  </si>
  <si>
    <t>Riparazione e manutenzione di caldaie per processi industriali</t>
  </si>
  <si>
    <t>Riparazione e manutenzione di apparecchi di sollevamento e movimentazione</t>
  </si>
  <si>
    <t>Riparazione e manutenzione di impianti di refrigerazione industriale e di depurazione dell'aria</t>
  </si>
  <si>
    <t>Riparazione e manutenzione di macchine e attrezzature per ufficio</t>
  </si>
  <si>
    <t>Riparazione e manutenzione di bilance e distributori automatici</t>
  </si>
  <si>
    <t>Riparazione e manutenzione di impianti di distillazione o rettificazione per raffinerie di petrolio e industrie chimiche</t>
  </si>
  <si>
    <t>Riparazione e manutenzione di macchine per impacchettare e imballare</t>
  </si>
  <si>
    <t>Riparazione e manutenzione di altre macchine di impiego generale n.c.a.</t>
  </si>
  <si>
    <t>Riparazione e manutenzione di altre macchine per l'agricoltura e la silvicoltura</t>
  </si>
  <si>
    <t>Riparazione e manutenzione di altre macchine per impieghi speciali</t>
  </si>
  <si>
    <t>Affilatura di lame e seghe per macchinari</t>
  </si>
  <si>
    <t>Riparazione e manutenzione di giostre, altalene e altre attrazioni di divertimento</t>
  </si>
  <si>
    <t>Riparazione e manutenzione di altre macchine per impieghi speciali n.c.a.</t>
  </si>
  <si>
    <t>Riparazione e manutenzione di apparecchiature elettroniche e ottiche</t>
  </si>
  <si>
    <t>Riparazione e manutenzione di apparecchiature per irradiazione, elettromedicali ed elettroterapeutiche</t>
  </si>
  <si>
    <t>33.13.02</t>
  </si>
  <si>
    <t>Riparazione e manutenzione di strumenti e apparecchiature ottiche</t>
  </si>
  <si>
    <t>Riparazione e manutenzione di altre apparecchiature elettroniche e ottiche</t>
  </si>
  <si>
    <t>Riparazione e manutenzione di navi e imbarcazioni per scopi civili</t>
  </si>
  <si>
    <t>Riparazione e manutenzione di aeromobili e veicoli spaziali per scopi civili</t>
  </si>
  <si>
    <t>Riparazione e manutenzione di altri mezzi di trasporto per scopi civili</t>
  </si>
  <si>
    <t>33.18</t>
  </si>
  <si>
    <t>Riparazione e manutenzione di veicoli da combattimento, navi, imbarcazioni, aeromobili e veicoli spaziali per scopi militari</t>
  </si>
  <si>
    <t>33.18.1</t>
  </si>
  <si>
    <t>Riparazione e manutenzione di veicoli da combattimento per scopi militari</t>
  </si>
  <si>
    <t>33.18.10</t>
  </si>
  <si>
    <t>33.18.2</t>
  </si>
  <si>
    <t>Riparazione e manutenzione di navi e imbarcazioni per scopi militari</t>
  </si>
  <si>
    <t>33.18.20</t>
  </si>
  <si>
    <t>33.18.3</t>
  </si>
  <si>
    <t>Riparazione e manutenzione di aeromobili e veicoli spaziali per scopi militari</t>
  </si>
  <si>
    <t>33.18.30</t>
  </si>
  <si>
    <t>Riparazione e manutenzione di altre apparecchiature</t>
  </si>
  <si>
    <t>33.19.00</t>
  </si>
  <si>
    <t>Installazione di macchine e apparecchiature industriali</t>
  </si>
  <si>
    <t>Installazione di motori, generatori e trasformatori elettrici e di apparecchiature per la distribuzione e il controllo della elettricità</t>
  </si>
  <si>
    <t>Installazione di apparecchiature per le comunicazioni e di apparecchiature radiotelevisive</t>
  </si>
  <si>
    <t>Installazione di strumenti e apparecchi di misurazione e controllo</t>
  </si>
  <si>
    <t>Installazione di generatori di vapore</t>
  </si>
  <si>
    <t>Installazione di macchinari e attrezzature per ufficio</t>
  </si>
  <si>
    <t>Installazione di strumenti e apparecchiature mediche e dentistiche</t>
  </si>
  <si>
    <t>Installazione di altre macchine e apparecchiature industriali</t>
  </si>
  <si>
    <t>Fornitura di energia elettrica, gas, vapore e aria condizionata</t>
  </si>
  <si>
    <t>Produzione, trasmissione e distribuzione di energia elettrica</t>
  </si>
  <si>
    <t>Produzione di energia elettrica da fonti non rinnovabili</t>
  </si>
  <si>
    <t>Produzione di energia elettrica da fonti rinnovabili</t>
  </si>
  <si>
    <t>35.15</t>
  </si>
  <si>
    <t>35.15.0</t>
  </si>
  <si>
    <t>35.15.00</t>
  </si>
  <si>
    <t>35.16</t>
  </si>
  <si>
    <t>Stoccaggio di energia elettrica</t>
  </si>
  <si>
    <t>35.16.0</t>
  </si>
  <si>
    <t>35.16.00</t>
  </si>
  <si>
    <t>Produzione di gas e distribuzione di combustibili gassosi mediante condotte</t>
  </si>
  <si>
    <t>35.24</t>
  </si>
  <si>
    <t>Stoccaggio di gas nell'ambito dei servizi di fornitura della rete</t>
  </si>
  <si>
    <t>35.24.0</t>
  </si>
  <si>
    <t>35.24.00</t>
  </si>
  <si>
    <t>35.4</t>
  </si>
  <si>
    <t>Attività di servizi di intermediazione per l'energia elettrica e il gas naturale</t>
  </si>
  <si>
    <t>35.40</t>
  </si>
  <si>
    <t>35.40.0</t>
  </si>
  <si>
    <t>35.40.00</t>
  </si>
  <si>
    <t>Attività di raccolta, recupero e smaltimento dei rifiuti</t>
  </si>
  <si>
    <t>Raccolta dei rifiuti</t>
  </si>
  <si>
    <t>Recupero dei rifiuti</t>
  </si>
  <si>
    <t>Recupero dei materiali</t>
  </si>
  <si>
    <t>38.21.1</t>
  </si>
  <si>
    <t>Smantellamento di carcasse</t>
  </si>
  <si>
    <t>38.21.11</t>
  </si>
  <si>
    <t>Smantellamento di carcasse di navi per il recupero dei materiali</t>
  </si>
  <si>
    <t>38.21.12</t>
  </si>
  <si>
    <t>Smantellamento di altre carcasse</t>
  </si>
  <si>
    <t>38.21.2</t>
  </si>
  <si>
    <t>Recupero dei materiali da rifiuti metallici</t>
  </si>
  <si>
    <t>38.21.20</t>
  </si>
  <si>
    <t>38.21.3</t>
  </si>
  <si>
    <t>Recupero dei materiali da rifiuti plastici</t>
  </si>
  <si>
    <t>38.21.30</t>
  </si>
  <si>
    <t>38.21.4</t>
  </si>
  <si>
    <t>Recupero dei materiali da altri rifiuti</t>
  </si>
  <si>
    <t>38.21.40</t>
  </si>
  <si>
    <t>Recupero di energia</t>
  </si>
  <si>
    <t>38.23</t>
  </si>
  <si>
    <t>Altre attività di recupero dei rifiuti</t>
  </si>
  <si>
    <t>38.23.0</t>
  </si>
  <si>
    <t>38.23.00</t>
  </si>
  <si>
    <t>Smaltimento dei rifiuti senza recupero</t>
  </si>
  <si>
    <t>Incenerimento senza recupero di energia</t>
  </si>
  <si>
    <t>38.31.0</t>
  </si>
  <si>
    <t>38.31.00</t>
  </si>
  <si>
    <t>Conferimento in discarica o stoccaggio permanente</t>
  </si>
  <si>
    <t>38.32.0</t>
  </si>
  <si>
    <t>38.32.00</t>
  </si>
  <si>
    <t>38.33</t>
  </si>
  <si>
    <t>Altre attività di smaltimento dei rifiuti</t>
  </si>
  <si>
    <t>38.33.0</t>
  </si>
  <si>
    <t>38.33.00</t>
  </si>
  <si>
    <t>Attività di rimozione di amianto, vernici a base di piombo e altri materiali tossici</t>
  </si>
  <si>
    <t>Attività di risanamento e altri servizi di gestione dei rifiuti n.c.a.</t>
  </si>
  <si>
    <t>41.0</t>
  </si>
  <si>
    <t>41.00</t>
  </si>
  <si>
    <t>41.00.0</t>
  </si>
  <si>
    <t>41.00.00</t>
  </si>
  <si>
    <t>Ingegneria civile</t>
  </si>
  <si>
    <t>Costruzione di strade e linee ferroviarie</t>
  </si>
  <si>
    <t>Costruzione di opere di pubblica utilità</t>
  </si>
  <si>
    <t>Costruzione di opere di pubblica utilità per il trasporto dei fluidi</t>
  </si>
  <si>
    <t>Costruzione di altre opere di ingegneria civile</t>
  </si>
  <si>
    <t>Costruzione di altre opere di ingegneria civile n.c.a.</t>
  </si>
  <si>
    <t>42.99.00</t>
  </si>
  <si>
    <t>Lavori di costruzione specializzati</t>
  </si>
  <si>
    <t>Demolizione e preparazione del cantiere edile</t>
  </si>
  <si>
    <t>43.12.01</t>
  </si>
  <si>
    <t>Preparazione del sito per scavi archeologici</t>
  </si>
  <si>
    <t>43.12.09</t>
  </si>
  <si>
    <t>Altre attività di preparazione del cantiere edile</t>
  </si>
  <si>
    <t>Installazione di impianti elettrici, idraulici e altri lavori di installazione edili</t>
  </si>
  <si>
    <t>Installazione di impianti di illuminazione e fotovoltaici in edifici</t>
  </si>
  <si>
    <t>Installazione di cablaggi per telecomunicazioni e altre reti</t>
  </si>
  <si>
    <t>Installazione di impianti di illuminazione stradale e di piste aeroportuali</t>
  </si>
  <si>
    <t>43.21.04</t>
  </si>
  <si>
    <t>Installazione di insegne elettriche e luminarie per feste</t>
  </si>
  <si>
    <t>43.21.05</t>
  </si>
  <si>
    <t>Installazione di impianti di illuminazione elettrica votiva e cimiteriale</t>
  </si>
  <si>
    <t>Installazione di impianti idraulici, di riscaldamento e di condizionamento dell'aria</t>
  </si>
  <si>
    <t>Installazione di impianti geotermici</t>
  </si>
  <si>
    <t>Installazione di impianti di depurazione per piscine</t>
  </si>
  <si>
    <t>Installazione di impianti di spegnimento di incendi</t>
  </si>
  <si>
    <t>Installazione di impianti di irrigazione per giardini</t>
  </si>
  <si>
    <t>Installazione di altri impianti termo-idraulici</t>
  </si>
  <si>
    <t>43.22.06</t>
  </si>
  <si>
    <t>Installazione di impianti per la distribuzione del gas</t>
  </si>
  <si>
    <t>43.22.07</t>
  </si>
  <si>
    <t>Installazione di impianti di riscaldamento e di condizionamento dell'aria</t>
  </si>
  <si>
    <t>43.23</t>
  </si>
  <si>
    <t>Installazione di sistemi per l'isolamento</t>
  </si>
  <si>
    <t>43.23.0</t>
  </si>
  <si>
    <t>43.23.00</t>
  </si>
  <si>
    <t>43.24</t>
  </si>
  <si>
    <t>Altri lavori di installazione edili</t>
  </si>
  <si>
    <t>43.24.0</t>
  </si>
  <si>
    <t>43.24.01</t>
  </si>
  <si>
    <t>Installazione di ascensori e scale mobili</t>
  </si>
  <si>
    <t>43.24.02</t>
  </si>
  <si>
    <t>Installazione di insegne non elettriche</t>
  </si>
  <si>
    <t>43.24.09</t>
  </si>
  <si>
    <t>Altri lavori di installazione edili n.c.a.</t>
  </si>
  <si>
    <t>Completamento e finitura di edifici</t>
  </si>
  <si>
    <t>43.31.01</t>
  </si>
  <si>
    <t>Posa in opera di cartongesso</t>
  </si>
  <si>
    <t>43.31.02</t>
  </si>
  <si>
    <t>Altri lavori di intonacatura</t>
  </si>
  <si>
    <t>Posa in opera di porte blindate</t>
  </si>
  <si>
    <t>Posa in opera di porte non blindate, finestre, arredi, controsoffitti, pareti mobili e simili</t>
  </si>
  <si>
    <t>Rivestimento di pavimenti e di pareti</t>
  </si>
  <si>
    <t>43.34.01</t>
  </si>
  <si>
    <t>Tinteggiatura</t>
  </si>
  <si>
    <t>43.34.02</t>
  </si>
  <si>
    <t>Posa in opera di vetri</t>
  </si>
  <si>
    <t>43.35</t>
  </si>
  <si>
    <t>Altri lavori di completamento e finitura degli edifici</t>
  </si>
  <si>
    <t>43.35.0</t>
  </si>
  <si>
    <t>43.35.00</t>
  </si>
  <si>
    <t>43.4</t>
  </si>
  <si>
    <t>Lavori di costruzione specializzati nella costruzione di edifici</t>
  </si>
  <si>
    <t>43.41</t>
  </si>
  <si>
    <t>43.41.0</t>
  </si>
  <si>
    <t>43.41.00</t>
  </si>
  <si>
    <t>43.42</t>
  </si>
  <si>
    <t>Altri lavori di costruzione specializzati nella costruzione di edifici</t>
  </si>
  <si>
    <t>43.42.0</t>
  </si>
  <si>
    <t>43.42.00</t>
  </si>
  <si>
    <t>43.5</t>
  </si>
  <si>
    <t>Lavori di costruzione specializzati nell'ingegneria civile</t>
  </si>
  <si>
    <t>43.50</t>
  </si>
  <si>
    <t>43.50.0</t>
  </si>
  <si>
    <t>43.50.00</t>
  </si>
  <si>
    <t>43.6</t>
  </si>
  <si>
    <t>Attività di servizi di intermediazione per servizi di costruzione specializzati</t>
  </si>
  <si>
    <t>43.60</t>
  </si>
  <si>
    <t>43.60.0</t>
  </si>
  <si>
    <t>43.60.00</t>
  </si>
  <si>
    <t>Altri lavori di costruzione specializzati</t>
  </si>
  <si>
    <t>Lavori di muratura</t>
  </si>
  <si>
    <t>Altri lavori di costruzione specializzati n.c.a.</t>
  </si>
  <si>
    <t>Noleggio di gru e altre attrezzature edili con operatore</t>
  </si>
  <si>
    <t>Interventi su siti ed edifici storici e archeologici</t>
  </si>
  <si>
    <t>Altri lavori vari di costruzione specializzati n.c.a.</t>
  </si>
  <si>
    <t>Commercio all'ingrosso</t>
  </si>
  <si>
    <t>Attività di servizi di intermediazione per il commercio all'ingrosso</t>
  </si>
  <si>
    <t>Attività di intermediari del commercio all'ingrosso di materie prime agricole, animali vivi, materie prime tessili e semilavorati</t>
  </si>
  <si>
    <t>Attività di intermediari del commercio all'ingrosso di materie prime agricole</t>
  </si>
  <si>
    <t>Attività di intermediari del commercio all'ingrosso di fiori e piante</t>
  </si>
  <si>
    <t>Attività di intermediari del commercio all'ingrosso di animali vivi</t>
  </si>
  <si>
    <t>Attività di intermediari del commercio all'ingrosso di materie prime tessili e semilavorati</t>
  </si>
  <si>
    <t>Attività di intermediari del commercio all'ingrosso di combustibili, minerali, metalli e prodotti chimici per l'industria</t>
  </si>
  <si>
    <t>Attività di intermediari del commercio all'ingrosso di combustibili liquidi e gassosi</t>
  </si>
  <si>
    <t>Attività di intermediari del commercio all'ingrosso di combustibili solidi</t>
  </si>
  <si>
    <t>Attività di intermediari del commercio all'ingrosso di minerali e metalli</t>
  </si>
  <si>
    <t>Attività di intermediari del commercio all'ingrosso di fertilizzanti e altri prodotti chimici per l'agricoltura</t>
  </si>
  <si>
    <t>Attività di intermediari del commercio all'ingrosso di prodotti chimici per l'industria</t>
  </si>
  <si>
    <t>Attività di intermediari del commercio all'ingrosso di legname e materiali da costruzione</t>
  </si>
  <si>
    <t>Attività di intermediari del commercio all'ingrosso di legname</t>
  </si>
  <si>
    <t>Attività di intermediari del commercio all'ingrosso di pitture, vernici e lacche</t>
  </si>
  <si>
    <t>Attività di intermediari del commercio all'ingrosso di altri materiali da costruzione</t>
  </si>
  <si>
    <t>Attività di intermediari del commercio all'ingrosso di macchine e attrezzature industriali, navi e aeromobili</t>
  </si>
  <si>
    <t>Attività di intermediari del commercio all'ingrosso di macchine e attrezzature per l'industria e il commercio</t>
  </si>
  <si>
    <t>Attività di intermediari del commercio all'ingrosso di macchine e attrezzature per l'edilizia</t>
  </si>
  <si>
    <t>Attività di intermediari del commercio all'ingrosso di macchine per ufficio, computer e apparecchiature per le comunicazioni</t>
  </si>
  <si>
    <t>Attività di intermediari del commercio all'ingrosso di attrezzature agricole</t>
  </si>
  <si>
    <t>Attività di intermediari del commercio all'ingrosso di navi e aeromobili</t>
  </si>
  <si>
    <t>Attività di intermediari del commercio all'ingrosso di mobili, articoli per la casa e ferramenta</t>
  </si>
  <si>
    <t>Attività di intermediari del commercio all'ingrosso di mobili in legno, metallo e materie plastiche</t>
  </si>
  <si>
    <t>Attività di intermediari del commercio all'ingrosso di altri mobili e oggetti di arredamento per la casa</t>
  </si>
  <si>
    <t>Attività di intermediari del commercio all'ingrosso di apparecchiature di riscaldamento, ventilazione e condizionamento domestico</t>
  </si>
  <si>
    <t>Attività di intermediari del commercio all'ingrosso di altri articoli per la casa</t>
  </si>
  <si>
    <t>Attività di intermediari del commercio all'ingrosso di ferramenta</t>
  </si>
  <si>
    <t>Attività di intermediari del commercio all'ingrosso di prodotti tessili, abbigliamento, pellicce, calzature e articoli in pelle</t>
  </si>
  <si>
    <t>Attività di intermediari del commercio all'ingrosso di tessuti per l'abbigliamento e l'arredamento</t>
  </si>
  <si>
    <t>Attività di intermediari del commercio all'ingrosso di prodotti tessili per la casa e tappeti</t>
  </si>
  <si>
    <t>Attività di intermediari del commercio all'ingrosso di camicie, biancheria intima e articoli simili</t>
  </si>
  <si>
    <t>Attività di intermediari del commercio all'ingrosso di altri articoli di abbigliamento e accessori per l'abbigliamento</t>
  </si>
  <si>
    <t>Attività di intermediari del commercio all'ingrosso di pellicce</t>
  </si>
  <si>
    <t>Attività di intermediari del commercio all'ingrosso di calzature</t>
  </si>
  <si>
    <t>Attività di intermediari del commercio all'ingrosso di articoli in pelle e articoli da viaggio</t>
  </si>
  <si>
    <t>Attività di intermediari del commercio all'ingrosso di prodotti alimentari, bevande e tabacchi</t>
  </si>
  <si>
    <t>Attività di intermediari del commercio all'ingrosso di frutta e ortaggi</t>
  </si>
  <si>
    <t>Attività di intermediari del commercio all'ingrosso di carne e prodotti a base di carne</t>
  </si>
  <si>
    <t>Attività di intermediari del commercio all'ingrosso di pesce e prodotti a base di pesce</t>
  </si>
  <si>
    <t>Attività di intermediari del commercio all'ingrosso di latte e prodotti lattiero-caseari</t>
  </si>
  <si>
    <t>Attività di intermediari del commercio all'ingrosso di oli e grassi alimentari</t>
  </si>
  <si>
    <t>Attività di intermediari del commercio all'ingrosso di bevande</t>
  </si>
  <si>
    <t>Attività di intermediari del commercio all'ingrosso di altri prodotti alimentari e tabacchi</t>
  </si>
  <si>
    <t>Attività di intermediari del commercio all'ingrosso di altri prodotti specifici</t>
  </si>
  <si>
    <t>Attività di intermediari del commercio all'ingrosso di prodotti farmaceutici e articoli medicali, profumi e articoli di profumeria e prodotti per la pulizia</t>
  </si>
  <si>
    <t>Attività di intermediari del commercio all'ingrosso di prodotti farmaceutici</t>
  </si>
  <si>
    <t>Attività di intermediari del commercio all'ingrosso di articoli medicali</t>
  </si>
  <si>
    <t>Attività di intermediari del commercio all'ingrosso di profumi e articoli di profumeria</t>
  </si>
  <si>
    <t>Attività di intermediari del commercio all'ingrosso di prodotti per la pulizia</t>
  </si>
  <si>
    <t>Attività di intermediari del commercio all'ingrosso di giochi e giocattoli, attrezzature sportive, orologi e gioielli, apparecchiature fotografiche e strumenti ottici</t>
  </si>
  <si>
    <t>Attività di intermediari del commercio all'ingrosso di giochi e giocattoli</t>
  </si>
  <si>
    <t>Attività di intermediari del commercio all'ingrosso di biciclette</t>
  </si>
  <si>
    <t>Attività di intermediari del commercio all'ingrosso di altre attrezzature sportive</t>
  </si>
  <si>
    <t>Attività di intermediari del commercio all'ingrosso di orologi e gioielli</t>
  </si>
  <si>
    <t>46.18.25</t>
  </si>
  <si>
    <t>Attività di intermediari del commercio all'ingrosso di oggetti di bigiotteria</t>
  </si>
  <si>
    <t>46.18.26</t>
  </si>
  <si>
    <t>Attività di intermediari del commercio all'ingrosso di apparecchiature fotografiche e strumenti ottici</t>
  </si>
  <si>
    <t>Attività di intermediari del commercio all'ingrosso di libri, giornali, riviste e articoli di cancelleria</t>
  </si>
  <si>
    <t>Attività di intermediari del commercio all'ingrosso di libri</t>
  </si>
  <si>
    <t>Attività di intermediari del commercio all'ingrosso di giornali e riviste</t>
  </si>
  <si>
    <t>Attività di intermediari del commercio all'ingrosso di articoli di cancelleria</t>
  </si>
  <si>
    <t>46.18.4</t>
  </si>
  <si>
    <t>Attività di intermediari del commercio all'ingrosso di automobili, altri autoveicoli e motocicli</t>
  </si>
  <si>
    <t>46.18.41</t>
  </si>
  <si>
    <t>Attività di intermediari del commercio all'ingrosso di automobili e autoveicoli leggeri</t>
  </si>
  <si>
    <t>46.18.42</t>
  </si>
  <si>
    <t>Attività di intermediari del commercio all'ingrosso di altri autoveicoli</t>
  </si>
  <si>
    <t>46.18.43</t>
  </si>
  <si>
    <t>Attività di intermediari del commercio all'ingrosso di parti e accessori di autoveicoli</t>
  </si>
  <si>
    <t>46.18.44</t>
  </si>
  <si>
    <t>Attività di intermediari del commercio all'ingrosso di motocicli</t>
  </si>
  <si>
    <t>46.18.45</t>
  </si>
  <si>
    <t>Attività di intermediari del commercio all'ingrosso di parti e accessori di motocicli</t>
  </si>
  <si>
    <t>46.18.46</t>
  </si>
  <si>
    <t>Attività di intermediari del commercio all'ingrosso di materiale rotabile e di parti e accessori per materiale rotabile</t>
  </si>
  <si>
    <t>46.18.5</t>
  </si>
  <si>
    <t>Attività di intermediari del commercio all'ingrosso di apparecchiature audio e video</t>
  </si>
  <si>
    <t>46.18.50</t>
  </si>
  <si>
    <t>Attività di intermediari del commercio all'ingrosso di altri prodotti specifici n.c.a.</t>
  </si>
  <si>
    <t>Attività di intermediari del commercio all'ingrosso di rifiuti</t>
  </si>
  <si>
    <t>Attività di intermediari del commercio all'ingrosso di rivestimenti per pareti e per pavimenti</t>
  </si>
  <si>
    <t>Attività di intermediari del commercio all'ingrosso di strumenti musicali</t>
  </si>
  <si>
    <t>Attività di intermediari del commercio all'ingrosso di altri prodotti specifici vari n.c.a.</t>
  </si>
  <si>
    <t>Attività di intermediari del commercio all'ingrosso non specializzato</t>
  </si>
  <si>
    <t>46.19.00</t>
  </si>
  <si>
    <t>Commercio all'ingrosso di materie prime agricole e animali vivi</t>
  </si>
  <si>
    <t>Commercio all'ingrosso di cereali, tabacco grezzo, sementi e alimenti per il bestiame</t>
  </si>
  <si>
    <t>Commercio all'ingrosso di cereali</t>
  </si>
  <si>
    <t>Commercio all'ingrosso di tabacco grezzo, sementi e alimenti per il bestiame</t>
  </si>
  <si>
    <t>Commercio all'ingrosso di sementi e alimenti per il bestiame</t>
  </si>
  <si>
    <t>46.24.0</t>
  </si>
  <si>
    <t>46.24.01</t>
  </si>
  <si>
    <t>Commercio all'ingrosso di pelli per pellicceria</t>
  </si>
  <si>
    <t>46.24.02</t>
  </si>
  <si>
    <t>Commercio all'ingrosso di pelli non per pellicceria e cuoio</t>
  </si>
  <si>
    <t>Commercio all'ingrosso di prodotti alimentari, bevande e tabacchi</t>
  </si>
  <si>
    <t>Commercio all'ingrosso di frutta e ortaggi</t>
  </si>
  <si>
    <t>Commercio all'ingrosso di frutta e ortaggi conservati o surgelati</t>
  </si>
  <si>
    <t>Commercio all'ingrosso di carne, prodotti a base di carne, pesce e prodotti a base di pesce</t>
  </si>
  <si>
    <t>Commercio all'ingrosso di carne</t>
  </si>
  <si>
    <t>46.32.11</t>
  </si>
  <si>
    <t>Commercio all'ingrosso di carni fresche</t>
  </si>
  <si>
    <t>46.32.12</t>
  </si>
  <si>
    <t>Commercio all'ingrosso di carni conservate o surgelate</t>
  </si>
  <si>
    <t>Commercio all'ingrosso di salumi e di altri prodotti a base di carne</t>
  </si>
  <si>
    <t>46.32.3</t>
  </si>
  <si>
    <t>Commercio all'ingrosso di pesce</t>
  </si>
  <si>
    <t>46.32.31</t>
  </si>
  <si>
    <t>Commercio all'ingrosso di pesci freschi</t>
  </si>
  <si>
    <t>46.32.32</t>
  </si>
  <si>
    <t>Commercio all'ingrosso di pesci conservati o surgelati e di prodotti a base di pesce</t>
  </si>
  <si>
    <t>Commercio all'ingrosso di prodotti lattiero-caseari, uova, oli e grassi alimentari</t>
  </si>
  <si>
    <t>Commercio all'ingrosso di prodotti lattiero-caseari e uova</t>
  </si>
  <si>
    <t>Commercio all'ingrosso di oli e grassi alimentari</t>
  </si>
  <si>
    <t>Commercio all'ingrosso di bevande analcoliche</t>
  </si>
  <si>
    <t>46.35.01</t>
  </si>
  <si>
    <t>Commercio all'ingrosso di sigarette elettroniche</t>
  </si>
  <si>
    <t>46.35.09</t>
  </si>
  <si>
    <t>Commercio all'ingrosso di prodotti del tabacco n.c.a.</t>
  </si>
  <si>
    <t>Commercio all'ingrosso di zucchero, cioccolato e dolciumi</t>
  </si>
  <si>
    <t>46.38.0</t>
  </si>
  <si>
    <t>46.38.00</t>
  </si>
  <si>
    <t>Commercio all'ingrosso non specializzato di prodotti alimentari, bevande e tabacchi</t>
  </si>
  <si>
    <t>46.39.0</t>
  </si>
  <si>
    <t>46.39.00</t>
  </si>
  <si>
    <t>Commercio all'ingrosso di beni di consumo</t>
  </si>
  <si>
    <t>Commercio all'ingrosso di filati e articoli di merceria</t>
  </si>
  <si>
    <t>Commercio all'ingrosso di altri prodotti tessili</t>
  </si>
  <si>
    <t>Commercio all'ingrosso di abbigliamento e di accessori per l'abbigliamento</t>
  </si>
  <si>
    <t>Commercio all'ingrosso di calzature</t>
  </si>
  <si>
    <t>Commercio all'ingrosso di elettrodomestici</t>
  </si>
  <si>
    <t>Commercio all'ingrosso di articoli per fotografia e ottica</t>
  </si>
  <si>
    <t>Commercio all'ingrosso di apparecchiature radiotelevisive</t>
  </si>
  <si>
    <t>Commercio all'ingrosso di altri elettrodomestici</t>
  </si>
  <si>
    <t>Commercio all'ingrosso di articoli di porcellana</t>
  </si>
  <si>
    <t>Commercio all'ingrosso di articoli di vetro</t>
  </si>
  <si>
    <t>Commercio all'ingrosso di altri utensili per la casa, stoviglie e vasellame</t>
  </si>
  <si>
    <t>Commercio all'ingrosso di prodotti per la pulizia</t>
  </si>
  <si>
    <t>Commercio all'ingrosso di prodotti farmaceutici e medicali</t>
  </si>
  <si>
    <t>Commercio all'ingrosso di prodotti farmaceutici di base e di preparati farmaceutici</t>
  </si>
  <si>
    <t>Commercio all'ingrosso di rimedi erboristici</t>
  </si>
  <si>
    <t>Commercio all'ingrosso di prodotti medicali e ortopedici</t>
  </si>
  <si>
    <t>46.46.31</t>
  </si>
  <si>
    <t>Commercio all'ingrosso di occhiali e lenti</t>
  </si>
  <si>
    <t>46.46.39</t>
  </si>
  <si>
    <t>Commercio all'ingrosso di prodotti medicali e ortopedici n.c.a.</t>
  </si>
  <si>
    <t>Commercio all'ingrosso di mobili, tappeti e articoli per l'illuminazione per la casa, l'ufficio e i negozi</t>
  </si>
  <si>
    <t>Commercio all'ingrosso di mobili per la casa, l'ufficio e i negozi</t>
  </si>
  <si>
    <t>Commercio all'ingrosso di tappeti per la casa, l'ufficio e i negozi</t>
  </si>
  <si>
    <t>Commercio all'ingrosso di articoli per l'illuminazione per la casa, l'ufficio e i negozi</t>
  </si>
  <si>
    <t>46.49.21</t>
  </si>
  <si>
    <t>Commercio all'ingrosso di libri</t>
  </si>
  <si>
    <t>46.49.22</t>
  </si>
  <si>
    <t>Commercio all'ingrosso di riviste e giornali</t>
  </si>
  <si>
    <t>Commercio all'ingrosso di giochi, giocattoli e attrezzature per bambini</t>
  </si>
  <si>
    <t>Commercio all'ingrosso di biciclette e altre attrezzature e articoli sportivi</t>
  </si>
  <si>
    <t>46.49.41</t>
  </si>
  <si>
    <t>Commercio all'ingrosso di biciclette</t>
  </si>
  <si>
    <t>46.49.49</t>
  </si>
  <si>
    <t>Commercio all'ingrosso di altre attrezzature e articoli sportivi</t>
  </si>
  <si>
    <t>Commercio all'ingrosso di articoli in pelle e articoli da viaggio</t>
  </si>
  <si>
    <t>Commercio all'ingrosso di altri beni di consumo n.c.a.</t>
  </si>
  <si>
    <t>46.49.91</t>
  </si>
  <si>
    <t>Commercio all'ingrosso di articoli promozionali</t>
  </si>
  <si>
    <t>46.49.92</t>
  </si>
  <si>
    <t>Commercio all'ingrosso di bomboniere</t>
  </si>
  <si>
    <t>46.49.99</t>
  </si>
  <si>
    <t>Commercio all'ingrosso di altri beni di consumo vari n.c.a.</t>
  </si>
  <si>
    <t>Commercio all'ingrosso di apparecchiature informatiche e di comunicazione</t>
  </si>
  <si>
    <t>46.50</t>
  </si>
  <si>
    <t>46.50.1</t>
  </si>
  <si>
    <t>Commercio all'ingrosso di computer, unità periferiche e software</t>
  </si>
  <si>
    <t>46.50.10</t>
  </si>
  <si>
    <t>46.50.2</t>
  </si>
  <si>
    <t>Commercio all'ingrosso di apparecchiature per telecomunicazioni</t>
  </si>
  <si>
    <t>46.50.20</t>
  </si>
  <si>
    <t>46.50.3</t>
  </si>
  <si>
    <t>46.50.30</t>
  </si>
  <si>
    <t>Commercio all'ingrosso di altri macchinari, attrezzature e forniture</t>
  </si>
  <si>
    <t>46.64.1</t>
  </si>
  <si>
    <t>Commercio all'ingrosso di mezzi di trasporto</t>
  </si>
  <si>
    <t>46.64.11</t>
  </si>
  <si>
    <t>Commercio all'ingrosso di navi e imbarcazioni</t>
  </si>
  <si>
    <t>46.64.19</t>
  </si>
  <si>
    <t>Commercio all'ingrosso di altri mezzi di trasporto</t>
  </si>
  <si>
    <t>46.64.2</t>
  </si>
  <si>
    <t>Commercio all'ingrosso di materiale elettrico per impianti industriali</t>
  </si>
  <si>
    <t>46.64.20</t>
  </si>
  <si>
    <t>46.64.3</t>
  </si>
  <si>
    <t>Commercio all'ingrosso di attrezzature per parrucchieri, palestre, solarium e centri estetici</t>
  </si>
  <si>
    <t>46.64.30</t>
  </si>
  <si>
    <t>46.64.4</t>
  </si>
  <si>
    <t>Commercio all'ingrosso di macchine tessili, per la lavorazione delle pelli e del cuoio, per lavanderie e stirerie</t>
  </si>
  <si>
    <t>46.64.40</t>
  </si>
  <si>
    <t>46.64.5</t>
  </si>
  <si>
    <t>Commercio all'ingrosso di macchinari per l'industria alimentare e delle bevande</t>
  </si>
  <si>
    <t>46.64.51</t>
  </si>
  <si>
    <t>Commercio all'ingrosso di macchine e attrezzature per ristoranti e bar</t>
  </si>
  <si>
    <t>46.64.59</t>
  </si>
  <si>
    <t>Commercio all'ingrosso di altri macchinari per l'industria alimentare e delle bevande</t>
  </si>
  <si>
    <t>46.64.6</t>
  </si>
  <si>
    <t>Commercio all'ingrosso di macchinari e attrezzature per la pulizia</t>
  </si>
  <si>
    <t>46.64.60</t>
  </si>
  <si>
    <t>46.64.9</t>
  </si>
  <si>
    <t>Commercio all'ingrosso di altri macchinari e attrezzature n.c.a.</t>
  </si>
  <si>
    <t>46.64.91</t>
  </si>
  <si>
    <t>Commercio all'ingrosso di strumenti e apparecchiature di misurazione</t>
  </si>
  <si>
    <t>46.64.92</t>
  </si>
  <si>
    <t>Commercio all'ingrosso di attrazioni per parchi divertimento e parchi tematici e videogiochi</t>
  </si>
  <si>
    <t>46.64.99</t>
  </si>
  <si>
    <t>Commercio all'ingrosso di altri macchinari e attrezzature varie n.c.a.</t>
  </si>
  <si>
    <t>Commercio all'ingrosso di autoveicoli, motocicli e relative parti e accessori</t>
  </si>
  <si>
    <t>Commercio all'ingrosso di autoveicoli</t>
  </si>
  <si>
    <t>46.71.1</t>
  </si>
  <si>
    <t>Commercio all'ingrosso di automobili e autoveicoli leggeri</t>
  </si>
  <si>
    <t>46.71.10</t>
  </si>
  <si>
    <t>46.71.2</t>
  </si>
  <si>
    <t>Commercio all'ingrosso di altri autoveicoli</t>
  </si>
  <si>
    <t>46.71.20</t>
  </si>
  <si>
    <t>46.72.0</t>
  </si>
  <si>
    <t>46.72.00</t>
  </si>
  <si>
    <t>Commercio all'ingrosso di motocicli, parti e accessori di motocicli</t>
  </si>
  <si>
    <t>Commercio all'ingrosso di motocicli</t>
  </si>
  <si>
    <t>Commercio all'ingrosso di parti e accessori di motocicli</t>
  </si>
  <si>
    <t>46.73.20</t>
  </si>
  <si>
    <t>46.8</t>
  </si>
  <si>
    <t>Commercio all'ingrosso specializzato di altri prodotti</t>
  </si>
  <si>
    <t>46.81</t>
  </si>
  <si>
    <t>46.81.0</t>
  </si>
  <si>
    <t>46.81.00</t>
  </si>
  <si>
    <t>46.82</t>
  </si>
  <si>
    <t>Commercio all'ingrosso di metalli e minerali metalliferi</t>
  </si>
  <si>
    <t>46.82.1</t>
  </si>
  <si>
    <t>Commercio all'ingrosso di metalli e minerali metalliferi ferrosi</t>
  </si>
  <si>
    <t>46.82.10</t>
  </si>
  <si>
    <t>46.82.2</t>
  </si>
  <si>
    <t>Commercio all'ingrosso di metalli e minerali metalliferi non ferrosi</t>
  </si>
  <si>
    <t>46.82.21</t>
  </si>
  <si>
    <t>Attività di compro oro</t>
  </si>
  <si>
    <t>46.82.29</t>
  </si>
  <si>
    <t>Commercio all'ingrosso di altri metalli e minerali metalliferi non ferrosi</t>
  </si>
  <si>
    <t>46.83</t>
  </si>
  <si>
    <t>Commercio all'ingrosso di legname, materiali da costruzione e articoli igienico-sanitari</t>
  </si>
  <si>
    <t>46.83.1</t>
  </si>
  <si>
    <t>Commercio all'ingrosso di legname</t>
  </si>
  <si>
    <t>46.83.10</t>
  </si>
  <si>
    <t>46.83.2</t>
  </si>
  <si>
    <t>Commercio all'ingrosso di materiali da costruzione</t>
  </si>
  <si>
    <t>46.83.21</t>
  </si>
  <si>
    <t>Commercio all'ingrosso di pitture, vernici e lacche</t>
  </si>
  <si>
    <t>46.83.22</t>
  </si>
  <si>
    <t>Commercio all'ingrosso di carta da parati e rivestimenti per pavimenti</t>
  </si>
  <si>
    <t>46.83.23</t>
  </si>
  <si>
    <t>Commercio all'ingrosso di porte, finestre e persiane</t>
  </si>
  <si>
    <t>46.83.29</t>
  </si>
  <si>
    <t>46.83.3</t>
  </si>
  <si>
    <t>Commercio all'ingrosso di articoli igienico-sanitari</t>
  </si>
  <si>
    <t>46.83.30</t>
  </si>
  <si>
    <t>46.84</t>
  </si>
  <si>
    <t>46.84.1</t>
  </si>
  <si>
    <t>Commercio all'ingrosso di ferramenta</t>
  </si>
  <si>
    <t>46.84.10</t>
  </si>
  <si>
    <t>46.84.2</t>
  </si>
  <si>
    <t>Commercio all'ingrosso di apparecchi e accessori per impianti idraulici e di riscaldamento</t>
  </si>
  <si>
    <t>46.84.20</t>
  </si>
  <si>
    <t>46.85</t>
  </si>
  <si>
    <t>46.85.0</t>
  </si>
  <si>
    <t>46.85.01</t>
  </si>
  <si>
    <t>Commercio all'ingrosso di fertilizzanti e altri prodotti chimici per l'agricoltura</t>
  </si>
  <si>
    <t>46.85.02</t>
  </si>
  <si>
    <t>Commercio all'ingrosso di liquidi per inalazione per sigarette elettroniche</t>
  </si>
  <si>
    <t>46.85.09</t>
  </si>
  <si>
    <t>Commercio all'ingrosso di altri prodotti chimici</t>
  </si>
  <si>
    <t>46.86</t>
  </si>
  <si>
    <t>46.86.1</t>
  </si>
  <si>
    <t>Commercio all'ingrosso di materie plastiche in forme primarie e gomma</t>
  </si>
  <si>
    <t>46.86.10</t>
  </si>
  <si>
    <t>46.86.2</t>
  </si>
  <si>
    <t>Commercio all'ingrosso di fibre tessili</t>
  </si>
  <si>
    <t>46.86.20</t>
  </si>
  <si>
    <t>46.86.3</t>
  </si>
  <si>
    <t>Commercio all'ingrosso di articoli per imballaggio</t>
  </si>
  <si>
    <t>46.86.30</t>
  </si>
  <si>
    <t>46.86.9</t>
  </si>
  <si>
    <t>Commercio all'ingrosso di altri prodotti intermedi n.c.a.</t>
  </si>
  <si>
    <t>46.86.90</t>
  </si>
  <si>
    <t>46.87</t>
  </si>
  <si>
    <t>46.87.1</t>
  </si>
  <si>
    <t>Commercio all'ingrosso di rottami e cascami metallici</t>
  </si>
  <si>
    <t>46.87.10</t>
  </si>
  <si>
    <t>46.87.9</t>
  </si>
  <si>
    <t>Commercio all'ingrosso di altri rottami e cascami</t>
  </si>
  <si>
    <t>46.87.90</t>
  </si>
  <si>
    <t>46.89</t>
  </si>
  <si>
    <t>Commercio all'ingrosso specializzato di altri prodotti n.c.a.</t>
  </si>
  <si>
    <t>46.89.0</t>
  </si>
  <si>
    <t>46.89.00</t>
  </si>
  <si>
    <t>Commercio al dettaglio</t>
  </si>
  <si>
    <t>Commercio al dettaglio non specializzato</t>
  </si>
  <si>
    <t>Commercio al dettaglio non specializzato con prevalenza di prodotti alimentari, bevande o tabacchi</t>
  </si>
  <si>
    <t>47.11.0</t>
  </si>
  <si>
    <t>47.11.01</t>
  </si>
  <si>
    <t>Commercio al dettaglio non specializzato con prevalenza di prodotti alimentari surgelati</t>
  </si>
  <si>
    <t>47.11.02</t>
  </si>
  <si>
    <t>Commercio al dettaglio non specializzato con prevalenza di altri prodotti alimentari, bevande o tabacchi</t>
  </si>
  <si>
    <t>47.12</t>
  </si>
  <si>
    <t>Commercio al dettaglio non specializzato di altri prodotti</t>
  </si>
  <si>
    <t>47.12.1</t>
  </si>
  <si>
    <t>Commercio al dettaglio non specializzato con prevalenza di apparecchiature informatiche ed elettrodomestici</t>
  </si>
  <si>
    <t>47.12.10</t>
  </si>
  <si>
    <t>47.12.2</t>
  </si>
  <si>
    <t>Commercio al dettaglio non specializzato con prevalenza di mobili e articoli per uso domestico</t>
  </si>
  <si>
    <t>47.12.20</t>
  </si>
  <si>
    <t>47.12.3</t>
  </si>
  <si>
    <t>Commercio al dettaglio non specializzato con prevalenza di ferramenta, materiali da costruzione e piante</t>
  </si>
  <si>
    <t>47.12.30</t>
  </si>
  <si>
    <t>47.12.4</t>
  </si>
  <si>
    <t>Commercio al dettaglio non specializzato con prevalenza di cosmetici, articoli di profumeria e detersivi, articoli di cancelleria e giochi</t>
  </si>
  <si>
    <t>47.12.40</t>
  </si>
  <si>
    <t>47.12.5</t>
  </si>
  <si>
    <t>Commercio al dettaglio non specializzato con prevalenza di articoli di abbigliamento e calzature</t>
  </si>
  <si>
    <t>47.12.50</t>
  </si>
  <si>
    <t>47.12.9</t>
  </si>
  <si>
    <t>Commercio al dettaglio non specializzato di altri prodotti n.c.a.</t>
  </si>
  <si>
    <t>47.12.90</t>
  </si>
  <si>
    <t>Commercio al dettaglio di prodotti alimentari, bevande e tabacchi</t>
  </si>
  <si>
    <t>Commercio al dettaglio di frutta e verdura secca e conservata</t>
  </si>
  <si>
    <t>Commercio al dettaglio di carne e di prodotti a base di carne</t>
  </si>
  <si>
    <t>Commercio al dettaglio di pesce, crostacei e molluschi</t>
  </si>
  <si>
    <t>Commercio al dettaglio di pane, pasticceria e dolciumi</t>
  </si>
  <si>
    <t>Commercio al dettaglio di pasticceria e dolciumi</t>
  </si>
  <si>
    <t>Commercio al dettaglio di prodotti del tabacco</t>
  </si>
  <si>
    <t>47.26.01</t>
  </si>
  <si>
    <t>Commercio al dettaglio di tabacco in qualsiasi forma</t>
  </si>
  <si>
    <t>47.26.02</t>
  </si>
  <si>
    <t>Commercio al dettaglio di sigarette elettroniche e di liquidi per inalazione per sigarette elettroniche</t>
  </si>
  <si>
    <t>47.26.09</t>
  </si>
  <si>
    <t>Commercio al dettaglio di altri accessori per fumatori</t>
  </si>
  <si>
    <t>47.27</t>
  </si>
  <si>
    <t>Commercio al dettaglio di altri prodotti alimentari</t>
  </si>
  <si>
    <t>47.27.1</t>
  </si>
  <si>
    <t>Commercio al dettaglio di latte e prodotti lattiero-caseari</t>
  </si>
  <si>
    <t>47.27.10</t>
  </si>
  <si>
    <t>47.27.2</t>
  </si>
  <si>
    <t>Commercio al dettaglio di caffè</t>
  </si>
  <si>
    <t>47.27.20</t>
  </si>
  <si>
    <t>47.27.3</t>
  </si>
  <si>
    <t>Commercio al dettaglio di integratori alimentari e prodotti dietetici</t>
  </si>
  <si>
    <t>47.27.30</t>
  </si>
  <si>
    <t>47.27.9</t>
  </si>
  <si>
    <t>Commercio al dettaglio di altri prodotti alimentari n.c.a.</t>
  </si>
  <si>
    <t>47.27.90</t>
  </si>
  <si>
    <t>Commercio al dettaglio di carburanti per autotrazione</t>
  </si>
  <si>
    <t>Commercio al dettaglio di apparecchiature informatiche e di comunicazione</t>
  </si>
  <si>
    <t>47.40</t>
  </si>
  <si>
    <t>47.40.1</t>
  </si>
  <si>
    <t>Commercio al dettaglio di computer, unità periferiche e software</t>
  </si>
  <si>
    <t>47.40.10</t>
  </si>
  <si>
    <t>47.40.2</t>
  </si>
  <si>
    <t>Commercio al dettaglio di apparecchiature per telecomunicazioni</t>
  </si>
  <si>
    <t>47.40.20</t>
  </si>
  <si>
    <t>47.40.3</t>
  </si>
  <si>
    <t>Commercio al dettaglio di apparecchiature radiotelevisive</t>
  </si>
  <si>
    <t>47.40.30</t>
  </si>
  <si>
    <t>Commercio al dettaglio di altre attrezzature per uso domestico</t>
  </si>
  <si>
    <t>Commercio al dettaglio di prodotti tessili</t>
  </si>
  <si>
    <t>Commercio al dettaglio di tessuti per abbigliamento e arredamento</t>
  </si>
  <si>
    <t>Commercio al dettaglio di ferramenta, materiali da costruzione, vernici e vetro</t>
  </si>
  <si>
    <t>Commercio al dettaglio di ferramenta, vernici, vetro e materiale elettrico e termoidraulico</t>
  </si>
  <si>
    <t>Commercio al dettaglio di articoli igienico-sanitari e per riscaldamento</t>
  </si>
  <si>
    <t>Commercio al dettaglio di altri materiali da costruzione, mattoni e piastrelle</t>
  </si>
  <si>
    <t>47.52.31</t>
  </si>
  <si>
    <t>Commercio al dettaglio di porte e finestre</t>
  </si>
  <si>
    <t>47.52.32</t>
  </si>
  <si>
    <t>Commercio al dettaglio di altri materiali da costruzione, mattoni e piastrelle n.c.a.</t>
  </si>
  <si>
    <t>Commercio al dettaglio di attrezzature per il giardinaggio e la paesaggistica</t>
  </si>
  <si>
    <t>Commercio al dettaglio di tappeti, moquette, rivestimenti per pareti e pavimenti</t>
  </si>
  <si>
    <t>Commercio al dettaglio di tappeti e tende</t>
  </si>
  <si>
    <t>Commercio al dettaglio di tappeti e moquette</t>
  </si>
  <si>
    <t>Commercio al dettaglio di tende</t>
  </si>
  <si>
    <t>Commercio al dettaglio di rivestimenti per pareti e pavimenti</t>
  </si>
  <si>
    <t>Commercio al dettaglio di elettrodomestici</t>
  </si>
  <si>
    <t>47.55</t>
  </si>
  <si>
    <t>Commercio al dettaglio di mobili, di articoli per l'illuminazione, articoli per la tavola e altri articoli per la casa</t>
  </si>
  <si>
    <t>47.55.1</t>
  </si>
  <si>
    <t>47.55.10</t>
  </si>
  <si>
    <t>47.55.2</t>
  </si>
  <si>
    <t>Commercio al dettaglio di altri mobili</t>
  </si>
  <si>
    <t>47.55.20</t>
  </si>
  <si>
    <t>47.55.3</t>
  </si>
  <si>
    <t>47.55.30</t>
  </si>
  <si>
    <t>47.55.4</t>
  </si>
  <si>
    <t>Commercio al dettaglio di articoli per la tavola e la cucina</t>
  </si>
  <si>
    <t>47.55.40</t>
  </si>
  <si>
    <t>47.55.9</t>
  </si>
  <si>
    <t>Commercio al dettaglio di attrezzature per bambini e altri articoli per la casa</t>
  </si>
  <si>
    <t>47.55.90</t>
  </si>
  <si>
    <t>Commercio al dettaglio di articoli culturali e ricreativi</t>
  </si>
  <si>
    <t>Commercio al dettaglio di libri</t>
  </si>
  <si>
    <t>Commercio al dettaglio di giornali, altre pubblicazioni periodiche e articoli di cancelleria</t>
  </si>
  <si>
    <t>Commercio al dettaglio di giornali e altre pubblicazioni periodiche</t>
  </si>
  <si>
    <t>Commercio al dettaglio di articoli di cancelleria</t>
  </si>
  <si>
    <t>Commercio al dettaglio di attrezzature sportive</t>
  </si>
  <si>
    <t>47.63.1</t>
  </si>
  <si>
    <t>Commercio al dettaglio di imbarcazioni</t>
  </si>
  <si>
    <t>47.63.10</t>
  </si>
  <si>
    <t>47.63.2</t>
  </si>
  <si>
    <t>Commercio al dettaglio di biciclette e altre attrezzature sportive</t>
  </si>
  <si>
    <t>47.63.21</t>
  </si>
  <si>
    <t>Commercio al dettaglio di biciclette</t>
  </si>
  <si>
    <t>47.63.29</t>
  </si>
  <si>
    <t>Commercio al dettaglio di altre attrezzature sportive</t>
  </si>
  <si>
    <t>Commercio al dettaglio di giochi e giocattoli</t>
  </si>
  <si>
    <t>47.64.0</t>
  </si>
  <si>
    <t>47.64.00</t>
  </si>
  <si>
    <t>47.69</t>
  </si>
  <si>
    <t>Commercio al dettaglio di articoli culturali e ricreativi n.c.a.</t>
  </si>
  <si>
    <t>47.69.1</t>
  </si>
  <si>
    <t>Commercio al dettaglio di supporti registrati e strumenti musicali</t>
  </si>
  <si>
    <t>47.69.11</t>
  </si>
  <si>
    <t>Commercio al dettaglio di supporti registrati</t>
  </si>
  <si>
    <t>47.69.12</t>
  </si>
  <si>
    <t>Commercio al dettaglio di strumenti musicali</t>
  </si>
  <si>
    <t>47.69.2</t>
  </si>
  <si>
    <t>Commercio al dettaglio di articoli di filatelia, numismatica e da collezionismo</t>
  </si>
  <si>
    <t>47.69.20</t>
  </si>
  <si>
    <t>47.69.3</t>
  </si>
  <si>
    <t>Commercio al dettaglio di articoli per disegno, pittura e scultura</t>
  </si>
  <si>
    <t>47.69.30</t>
  </si>
  <si>
    <t>47.69.9</t>
  </si>
  <si>
    <t>Commercio al dettaglio di altri articoli culturali e ricreativi n.c.a.</t>
  </si>
  <si>
    <t>47.69.91</t>
  </si>
  <si>
    <t>Commercio al dettaglio di opere d'arte</t>
  </si>
  <si>
    <t>47.69.99</t>
  </si>
  <si>
    <t>Commercio al dettaglio di altri articoli vari culturali e ricreativi n.c.a.</t>
  </si>
  <si>
    <t>Commercio al dettaglio di altri prodotti, esclusi autoveicoli e motocicli</t>
  </si>
  <si>
    <t>Commercio al dettaglio di articoli di abbigliamento</t>
  </si>
  <si>
    <t>Commercio al dettaglio di articoli di abbigliamento per adulti</t>
  </si>
  <si>
    <t>Commercio al dettaglio di articoli di abbigliamento per neonati e bambini</t>
  </si>
  <si>
    <t>Commercio al dettaglio di articoli di biancheria intima</t>
  </si>
  <si>
    <t>Commercio al dettaglio di articoli di abbigliamento in pelle e pelliccia</t>
  </si>
  <si>
    <t>Commercio al dettaglio di accessori per l'abbigliamento</t>
  </si>
  <si>
    <t>Commercio al dettaglio di calzature e articoli in pelle</t>
  </si>
  <si>
    <t>Commercio al dettaglio di calzature e accessori per calzature</t>
  </si>
  <si>
    <t>47.72.11</t>
  </si>
  <si>
    <t>Commercio al dettaglio di calzature e accessori per calzature per adulti</t>
  </si>
  <si>
    <t>47.72.12</t>
  </si>
  <si>
    <t>Commercio al dettaglio di calzature e accessori per calzature per neonati e bambini</t>
  </si>
  <si>
    <t>Commercio al dettaglio di articoli in pelle e articoli da viaggio</t>
  </si>
  <si>
    <t>Commercio al dettaglio di prodotti farmaceutici</t>
  </si>
  <si>
    <t>Commercio al dettaglio di medicinali soggetti a prescrizione medica</t>
  </si>
  <si>
    <t>Commercio al dettaglio di rimedi erboristici</t>
  </si>
  <si>
    <t>47.73.9</t>
  </si>
  <si>
    <t>Commercio al dettaglio di altri prodotti farmaceutici</t>
  </si>
  <si>
    <t>47.73.90</t>
  </si>
  <si>
    <t>Commercio al dettaglio di articoli medicali e ortopedici</t>
  </si>
  <si>
    <t>47.74.01</t>
  </si>
  <si>
    <t>Commercio al dettaglio di occhiali e lenti</t>
  </si>
  <si>
    <t>47.74.09</t>
  </si>
  <si>
    <t>Commercio al dettaglio di altri articoli medicali e ortopedici</t>
  </si>
  <si>
    <t>Commercio al dettaglio di cosmetici e di articoli di profumeria</t>
  </si>
  <si>
    <t>47.75.0</t>
  </si>
  <si>
    <t>47.75.00</t>
  </si>
  <si>
    <t>Commercio al dettaglio di fiori, piante, fertilizzanti, animali da compagnia e alimenti per animali da compagnia</t>
  </si>
  <si>
    <t>Commercio al dettaglio di fiori, piante e fertilizzanti</t>
  </si>
  <si>
    <t>Commercio al dettaglio di animali da compagnia e alimenti per animali da compagnia</t>
  </si>
  <si>
    <t>Commercio al dettaglio di orologi e articoli di gioielleria</t>
  </si>
  <si>
    <t>Commercio al dettaglio di altri prodotti non di seconda mano</t>
  </si>
  <si>
    <t>Commercio al dettaglio di articoli per fotografia e ottica</t>
  </si>
  <si>
    <t>Commercio al dettaglio di souvenir, articoli di artigianato, articoli religiosi, bigiotteria e bomboniere</t>
  </si>
  <si>
    <t>47.78.21</t>
  </si>
  <si>
    <t>Commercio al dettaglio di souvenir</t>
  </si>
  <si>
    <t>47.78.22</t>
  </si>
  <si>
    <t>Commercio al dettaglio di articoli di artigianato</t>
  </si>
  <si>
    <t>47.78.23</t>
  </si>
  <si>
    <t>Commercio al dettaglio di articoli religiosi</t>
  </si>
  <si>
    <t>47.78.24</t>
  </si>
  <si>
    <t>Commercio al dettaglio di bigiotteria</t>
  </si>
  <si>
    <t>47.78.25</t>
  </si>
  <si>
    <t>Commercio al dettaglio di combustibile per uso domestico, bombole di gas, carbone e legna da ardere</t>
  </si>
  <si>
    <t>47.78.30</t>
  </si>
  <si>
    <t>Commercio al dettaglio di prodotti per la pulizia</t>
  </si>
  <si>
    <t>Commercio al dettaglio di altri prodotti non di seconda mano n.c.a.</t>
  </si>
  <si>
    <t>Commercio al dettaglio di articoli per imballaggio</t>
  </si>
  <si>
    <t>Commercio al dettaglio di articoli per adulti</t>
  </si>
  <si>
    <t>Commercio al dettaglio di altri prodotti vari non di seconda mano n.c.a.</t>
  </si>
  <si>
    <t>Commercio al dettaglio di articoli di seconda mano</t>
  </si>
  <si>
    <t>Commercio al dettaglio di oggetti di antiquariato e mobili di seconda mano</t>
  </si>
  <si>
    <t>Commercio al dettaglio di articoli di abbigliamento e altri articoli di seconda mano</t>
  </si>
  <si>
    <t>47.79.31</t>
  </si>
  <si>
    <t>Commercio al dettaglio di articoli di abbigliamento di seconda mano</t>
  </si>
  <si>
    <t>47.79.32</t>
  </si>
  <si>
    <t>Commercio al dettaglio di orologi e articoli di gioielleria di seconda mano</t>
  </si>
  <si>
    <t>47.79.39</t>
  </si>
  <si>
    <t>Commercio al dettaglio di altri articoli di seconda mano n.c.a.</t>
  </si>
  <si>
    <t>Commercio al dettaglio di autoveicoli, motocicli e relative parti e accessori</t>
  </si>
  <si>
    <t>Commercio al dettaglio di autoveicoli</t>
  </si>
  <si>
    <t>47.81.1</t>
  </si>
  <si>
    <t>Commercio al dettaglio di automobili e autoveicoli leggeri</t>
  </si>
  <si>
    <t>47.81.10</t>
  </si>
  <si>
    <t>47.81.2</t>
  </si>
  <si>
    <t>Commercio al dettaglio di altri autoveicoli</t>
  </si>
  <si>
    <t>47.81.20</t>
  </si>
  <si>
    <t>47.82.00</t>
  </si>
  <si>
    <t>47.83</t>
  </si>
  <si>
    <t>Commercio al dettaglio di motocicli, parti e accessori di motocicli</t>
  </si>
  <si>
    <t>47.83.1</t>
  </si>
  <si>
    <t>Commercio al dettaglio di motocicli</t>
  </si>
  <si>
    <t>47.83.10</t>
  </si>
  <si>
    <t>47.83.2</t>
  </si>
  <si>
    <t>Commercio al dettaglio di parti e accessori di motocicli</t>
  </si>
  <si>
    <t>47.83.20</t>
  </si>
  <si>
    <t>Attività di servizi di intermediazione per il commercio al dettaglio</t>
  </si>
  <si>
    <t>Attività di servizi di intermediazione per il commercio al dettaglio non specializzato</t>
  </si>
  <si>
    <t>Attività di servizi di intermediazione per il commercio al dettaglio non specializzato di articoli di seconda mano</t>
  </si>
  <si>
    <t>Attività di servizi di intermediazione per il commercio al dettaglio non specializzato di prodotti nuovi</t>
  </si>
  <si>
    <t>47.92</t>
  </si>
  <si>
    <t>Attività di servizi di intermediazione per il commercio al dettaglio specializzato</t>
  </si>
  <si>
    <t>47.92.1</t>
  </si>
  <si>
    <t>Attività di servizi di intermediazione per il commercio al dettaglio specializzato di prodotti alimentari e bevande</t>
  </si>
  <si>
    <t>47.92.10</t>
  </si>
  <si>
    <t>47.92.2</t>
  </si>
  <si>
    <t>Attività di servizi di intermediazione per il commercio al dettaglio specializzato di articoli di seconda mano</t>
  </si>
  <si>
    <t>47.92.21</t>
  </si>
  <si>
    <t>Attività di servizi di intermediazione per il commercio al dettaglio specializzato di autoveicoli e motocicli di seconda mano</t>
  </si>
  <si>
    <t>47.92.22</t>
  </si>
  <si>
    <t>Attività di servizi di intermediazione per il commercio al dettaglio specializzato di parti e accessori di autoveicoli e motocicli di seconda mano</t>
  </si>
  <si>
    <t>47.92.29</t>
  </si>
  <si>
    <t>Attività di servizi di intermediazione per il commercio al dettaglio specializzato di altri articoli di seconda mano</t>
  </si>
  <si>
    <t>47.92.3</t>
  </si>
  <si>
    <t>Attività di servizi di intermediazione per il commercio al dettaglio specializzato di prodotti nuovi</t>
  </si>
  <si>
    <t>47.92.31</t>
  </si>
  <si>
    <t>Attività di servizi di intermediazione per il commercio al dettaglio specializzato di autoveicoli, esclusi articoli di seconda mano</t>
  </si>
  <si>
    <t>47.92.32</t>
  </si>
  <si>
    <t>Attività di servizi di intermediazione per il commercio al dettaglio specializzato di parti e accessori di autoveicoli, esclusi articoli di seconda mano</t>
  </si>
  <si>
    <t>47.92.33</t>
  </si>
  <si>
    <t>Attività di servizi di intermediazione per il commercio al dettaglio specializzato di motocicli, parti e accessori di motocicli, esclusi articoli di seconda mano</t>
  </si>
  <si>
    <t>47.92.34</t>
  </si>
  <si>
    <t>Attività di servizi di intermediazione per il commercio al dettaglio specializzato di elettrodomestici e altri articoli per la casa, esclusi articoli di seconda mano</t>
  </si>
  <si>
    <t>47.92.35</t>
  </si>
  <si>
    <t>Attività di servizi di intermediazione per il commercio al dettaglio specializzato di prodotti tessili, articoli di abbigliamento e calzature, esclusi articoli di seconda mano</t>
  </si>
  <si>
    <t>47.92.36</t>
  </si>
  <si>
    <t>Attività di servizi di intermediazione per il commercio al dettaglio specializzato di cosmetici e di articoli di profumeria, esclusi articoli di seconda mano</t>
  </si>
  <si>
    <t>47.92.39</t>
  </si>
  <si>
    <t>Attività di servizi di intermediazione per il commercio al dettaglio specializzato di prodotti nuovi n.c.a.</t>
  </si>
  <si>
    <t>Trasporto terrestre e trasporto mediante condotte</t>
  </si>
  <si>
    <t>Trasporto ferroviario di passeggeri</t>
  </si>
  <si>
    <t>49.11</t>
  </si>
  <si>
    <t>Trasporto di passeggeri su ferrovia pesante</t>
  </si>
  <si>
    <t>49.11.0</t>
  </si>
  <si>
    <t>49.11.00</t>
  </si>
  <si>
    <t>49.12</t>
  </si>
  <si>
    <t>Altri trasporti ferroviari di passeggeri</t>
  </si>
  <si>
    <t>49.12.0</t>
  </si>
  <si>
    <t>49.12.00</t>
  </si>
  <si>
    <t>Altri trasporti terrestri di passeggeri</t>
  </si>
  <si>
    <t>Trasporto di linea di passeggeri su strada</t>
  </si>
  <si>
    <t>49.31.01</t>
  </si>
  <si>
    <t>Trasporto di linea di passeggeri su strada specializzato per visite turistiche</t>
  </si>
  <si>
    <t>49.31.02</t>
  </si>
  <si>
    <t>Altri trasporti di linea di passeggeri su strada</t>
  </si>
  <si>
    <t>Trasporto non di linea di passeggeri su strada</t>
  </si>
  <si>
    <t>49.32.0</t>
  </si>
  <si>
    <t>49.32.01</t>
  </si>
  <si>
    <t>Trasporto non di linea di passeggeri su strada specializzato per visite turistiche</t>
  </si>
  <si>
    <t>49.32.02</t>
  </si>
  <si>
    <t>Altri trasporti non di linea di passeggeri su strada</t>
  </si>
  <si>
    <t>49.33</t>
  </si>
  <si>
    <t>Trasporto di passeggeri a richiesta su veicoli con conducente</t>
  </si>
  <si>
    <t>49.33.1</t>
  </si>
  <si>
    <t>Trasporto su taxi</t>
  </si>
  <si>
    <t>49.33.10</t>
  </si>
  <si>
    <t>49.33.2</t>
  </si>
  <si>
    <t>Trasporto su veicoli a noleggio con conducente</t>
  </si>
  <si>
    <t>49.33.20</t>
  </si>
  <si>
    <t>49.34</t>
  </si>
  <si>
    <t>Trasporto di passeggeri mediante funivie e sciovie</t>
  </si>
  <si>
    <t>49.34.0</t>
  </si>
  <si>
    <t>49.34.00</t>
  </si>
  <si>
    <t>Altri trasporti terrestri di passeggeri n.c.a.</t>
  </si>
  <si>
    <t>49.39.00</t>
  </si>
  <si>
    <t>Trasporto di merci su strada e servizi di trasloco</t>
  </si>
  <si>
    <t>Trasporto marittimo e per vie d'acqua interne</t>
  </si>
  <si>
    <t>Trasporto per vie d'acqua interne di passeggeri</t>
  </si>
  <si>
    <t>Trasporto per vie d'acqua interne di merci</t>
  </si>
  <si>
    <t>Trasporto aereo</t>
  </si>
  <si>
    <t>Trasporto aereo non di linea di passeggeri</t>
  </si>
  <si>
    <t>Trasporto aereo di merci e trasporto spaziale</t>
  </si>
  <si>
    <t>Magazzinaggio, deposito e attività di supporto ai trasporti</t>
  </si>
  <si>
    <t>Magazzinaggio e deposito</t>
  </si>
  <si>
    <t>Magazzinaggio e deposito non refrigerato</t>
  </si>
  <si>
    <t>Magazzinaggio e deposito refrigerato</t>
  </si>
  <si>
    <t>Attività di supporto ai trasporti</t>
  </si>
  <si>
    <t>Servizi di supporto al trasporto terrestre</t>
  </si>
  <si>
    <t>Gestione e manutenzione di strade</t>
  </si>
  <si>
    <t>Gestione di centri di movimentazione merci</t>
  </si>
  <si>
    <t>Altri servizi di supporto al trasporto terrestre</t>
  </si>
  <si>
    <t>Servizi di supporto al trasporto marittimo e per vie d'acqua interne</t>
  </si>
  <si>
    <t>Liquefazione e rigassificazione di gas a scopo di trasporto marittimo e per vie d'acqua interne</t>
  </si>
  <si>
    <t>Altri servizi di supporto al trasporto marittimo e per vie d'acqua interne</t>
  </si>
  <si>
    <t>Servizi di supporto al trasporto aereo</t>
  </si>
  <si>
    <t>Movimentazione merci relativa a trasporti aerei</t>
  </si>
  <si>
    <t>Movimentazione merci relativa a trasporti marittimi e per vie d'acqua interne</t>
  </si>
  <si>
    <t>Movimentazione merci relativa a trasporti ferroviari</t>
  </si>
  <si>
    <t>Movimentazione merci relativa ad altri trasporti terrestri</t>
  </si>
  <si>
    <t>52.25</t>
  </si>
  <si>
    <t>Servizi di logistica</t>
  </si>
  <si>
    <t>52.25.0</t>
  </si>
  <si>
    <t>52.25.01</t>
  </si>
  <si>
    <t>Servizi di logistica per opere d'arte</t>
  </si>
  <si>
    <t>52.25.09</t>
  </si>
  <si>
    <t>Altri servizi di logistica</t>
  </si>
  <si>
    <t>52.26</t>
  </si>
  <si>
    <t>Altre attività di supporto ai trasporti</t>
  </si>
  <si>
    <t>52.26.0</t>
  </si>
  <si>
    <t>52.26.01</t>
  </si>
  <si>
    <t>Attività di agenti e agenzie di dogana</t>
  </si>
  <si>
    <t>52.26.02</t>
  </si>
  <si>
    <t>Attività di spedizione merci</t>
  </si>
  <si>
    <t>52.3</t>
  </si>
  <si>
    <t>Attività di servizi di intermediazione per il trasporto</t>
  </si>
  <si>
    <t>52.31</t>
  </si>
  <si>
    <t>Attività di servizi di intermediazione per il trasporto di merci</t>
  </si>
  <si>
    <t>52.31.0</t>
  </si>
  <si>
    <t>52.31.00</t>
  </si>
  <si>
    <t>52.32</t>
  </si>
  <si>
    <t>Attività di servizi di intermediazione per il trasporto di passeggeri</t>
  </si>
  <si>
    <t>52.32.0</t>
  </si>
  <si>
    <t>52.32.00</t>
  </si>
  <si>
    <t>Attività postali e di corriere</t>
  </si>
  <si>
    <t>Altre attività postali e di corriere</t>
  </si>
  <si>
    <t>53.3</t>
  </si>
  <si>
    <t>Attività di servizi di intermediazione per attività postali e di corriere</t>
  </si>
  <si>
    <t>53.30</t>
  </si>
  <si>
    <t>53.30.0</t>
  </si>
  <si>
    <t>53.30.00</t>
  </si>
  <si>
    <t>Servizi di alloggio</t>
  </si>
  <si>
    <t>Servizi di alloggio di alberghi e simili</t>
  </si>
  <si>
    <t>Servizi di alloggio per vacanze e altri soggiorni di breve durata</t>
  </si>
  <si>
    <t>Ostelli</t>
  </si>
  <si>
    <t>Rifugi e baite di montagna</t>
  </si>
  <si>
    <t>Case religiose e sociali di ospitalità</t>
  </si>
  <si>
    <t>55.20.31</t>
  </si>
  <si>
    <t>Case religiose di ospitalità</t>
  </si>
  <si>
    <t>55.20.32</t>
  </si>
  <si>
    <t>Altre case sociali di ospitalità</t>
  </si>
  <si>
    <t>Bed and breakfast, servizi di alloggio in camere, case e appartamenti per vacanze</t>
  </si>
  <si>
    <t>55.20.41</t>
  </si>
  <si>
    <t>Bed and breakfast</t>
  </si>
  <si>
    <t>55.20.42</t>
  </si>
  <si>
    <t>Servizi di alloggio in camere, case e appartamenti per vacanze</t>
  </si>
  <si>
    <t>Servizi di alloggio in aziende agricole e ittiche</t>
  </si>
  <si>
    <t>Servizi di alloggio in aziende agricole</t>
  </si>
  <si>
    <t>Servizi di alloggio in aziende ittiche</t>
  </si>
  <si>
    <t>Servizi di aree di campeggio e aree attrezzate per veicoli ricreazionali</t>
  </si>
  <si>
    <t>55.30.01</t>
  </si>
  <si>
    <t>Campeggi</t>
  </si>
  <si>
    <t>55.30.02</t>
  </si>
  <si>
    <t>Villaggi turistici e alloggi glamping</t>
  </si>
  <si>
    <t>55.30.03</t>
  </si>
  <si>
    <t>Aree attrezzate per veicoli ricreazionali</t>
  </si>
  <si>
    <t>55.30.04</t>
  </si>
  <si>
    <t>Marina resort</t>
  </si>
  <si>
    <t>55.4</t>
  </si>
  <si>
    <t>Attività di servizi di intermediazione per servizi di alloggio</t>
  </si>
  <si>
    <t>55.40</t>
  </si>
  <si>
    <t>55.40.0</t>
  </si>
  <si>
    <t>55.40.00</t>
  </si>
  <si>
    <t>Altri servizi di alloggio</t>
  </si>
  <si>
    <t>55.90.0</t>
  </si>
  <si>
    <t>55.90.00</t>
  </si>
  <si>
    <t>Attività di servizi di ristorazione</t>
  </si>
  <si>
    <t>Attività di ristoranti e di servizi di ristorazione mobile</t>
  </si>
  <si>
    <t>56.11</t>
  </si>
  <si>
    <t>Attività di ristoranti</t>
  </si>
  <si>
    <t>56.11.1</t>
  </si>
  <si>
    <t>Attività di ristoranti, escluse gelaterie e pasticcerie</t>
  </si>
  <si>
    <t>56.11.11</t>
  </si>
  <si>
    <t xml:space="preserve">Attività di ristoranti con servizio al tavolo, escluse gelaterie e pasticcerie </t>
  </si>
  <si>
    <t>56.11.12</t>
  </si>
  <si>
    <t>Attività di ristoranti senza servizio al tavolo o da asporto, escluse gelaterie e pasticcerie</t>
  </si>
  <si>
    <t>56.11.2</t>
  </si>
  <si>
    <t>Attività di gelaterie e pasticcerie</t>
  </si>
  <si>
    <t>56.11.21</t>
  </si>
  <si>
    <t>Attività di gelaterie con servizio al tavolo</t>
  </si>
  <si>
    <t>56.11.22</t>
  </si>
  <si>
    <t>Attività di gelaterie senza servizio al tavolo o da asporto</t>
  </si>
  <si>
    <t>56.11.23</t>
  </si>
  <si>
    <t>Attività di pasticcerie con servizio al tavolo</t>
  </si>
  <si>
    <t>56.11.24</t>
  </si>
  <si>
    <t>Attività di pasticcerie senza servizio al tavolo o da asporto</t>
  </si>
  <si>
    <t>56.11.9</t>
  </si>
  <si>
    <t>Attività di ristoranti n.c.a.</t>
  </si>
  <si>
    <t>56.11.91</t>
  </si>
  <si>
    <t>Attività di ristoranti connesse alle aziende agricole</t>
  </si>
  <si>
    <t>56.11.92</t>
  </si>
  <si>
    <t>Attività di ristoranti connesse alle aziende ittiche</t>
  </si>
  <si>
    <t>56.11.93</t>
  </si>
  <si>
    <t>Attività di ristoranti a bordo di mezzi di trasporto</t>
  </si>
  <si>
    <t>56.12</t>
  </si>
  <si>
    <t>Attività di servizi di ristorazione mobile</t>
  </si>
  <si>
    <t>56.12.0</t>
  </si>
  <si>
    <t>56.12.01</t>
  </si>
  <si>
    <t>Attività di servizi di ristorazione mobile di ristoranti e altri esercizi di ristorazione simili</t>
  </si>
  <si>
    <t>56.12.02</t>
  </si>
  <si>
    <t>Attività di servizi di ristorazione mobile di gelaterie</t>
  </si>
  <si>
    <t>56.12.03</t>
  </si>
  <si>
    <t>Attività di servizi di ristorazione mobile di pasticcerie</t>
  </si>
  <si>
    <t>Attività di servizi di catering per eventi, catering su base contrattuale e altri servizi di ristorazione</t>
  </si>
  <si>
    <t>Attività di catering per eventi</t>
  </si>
  <si>
    <t>56.21.01</t>
  </si>
  <si>
    <t>Attività di catering per eventi presso location dei clienti</t>
  </si>
  <si>
    <t>56.21.02</t>
  </si>
  <si>
    <t>Attività di catering per eventi presso sale per banchetti</t>
  </si>
  <si>
    <t>56.22</t>
  </si>
  <si>
    <t>Attività di servizi di catering su base contrattuale e altri servizi di ristorazione</t>
  </si>
  <si>
    <t>56.22.0</t>
  </si>
  <si>
    <t>56.22.01</t>
  </si>
  <si>
    <t>Attività di servizi di catering su base contrattuale</t>
  </si>
  <si>
    <t>56.22.02</t>
  </si>
  <si>
    <t>Altri servizi di ristorazione</t>
  </si>
  <si>
    <t>Attività di somministrazione di bevande</t>
  </si>
  <si>
    <t>56.30.01</t>
  </si>
  <si>
    <t>Attività di somministrazione di bevande in bar e caffetterie</t>
  </si>
  <si>
    <t>56.30.02</t>
  </si>
  <si>
    <t>Attività di somministrazione di bevande in lounge cocktail bar</t>
  </si>
  <si>
    <t>56.30.03</t>
  </si>
  <si>
    <t>Attività di somministrazione mobile di bevande</t>
  </si>
  <si>
    <t>56.30.04</t>
  </si>
  <si>
    <t>Attività di somministrazione di bevande a bordo di mezzi di trasporto</t>
  </si>
  <si>
    <t>56.4</t>
  </si>
  <si>
    <t>Attività di servizi di intermediazione per servizi di ristorazione</t>
  </si>
  <si>
    <t>56.40</t>
  </si>
  <si>
    <t>56.40.0</t>
  </si>
  <si>
    <t>56.40.00</t>
  </si>
  <si>
    <t>Attività editoriali</t>
  </si>
  <si>
    <t>Edizione di libri, quotidiani e altre attività editoriali, esclusa l'edizione di software</t>
  </si>
  <si>
    <t>58.12.00</t>
  </si>
  <si>
    <t>Altre attività editoriali, esclusa l'edizione di software</t>
  </si>
  <si>
    <t>Edizione di software</t>
  </si>
  <si>
    <t>Edizione di videogiochi</t>
  </si>
  <si>
    <t>Attività di produzione, post-produzione e distribuzione cinematografica, di video e programmi televisivi, di registrazioni musicali e sonore</t>
  </si>
  <si>
    <t>Attività di produzione, post-produzione e distribuzione cinematografica, di video e programmi televisivi</t>
  </si>
  <si>
    <t>Attività di produzione cinematografica, di video e programmi televisivi</t>
  </si>
  <si>
    <t>Attività di post-produzione cinematografica, di video e programmi televisivi</t>
  </si>
  <si>
    <t>Attività di distribuzione cinematografica, di video e programmi televisivi</t>
  </si>
  <si>
    <t>Attività di registrazione sonora e dell'editoria musicale</t>
  </si>
  <si>
    <t>Attività di registrazione sonora</t>
  </si>
  <si>
    <t>Editoria musicale</t>
  </si>
  <si>
    <t>Attività di programmazione, trasmissione, agenzie di stampa e altre attività di distribuzione di contenuti</t>
  </si>
  <si>
    <t>Attività di trasmissione radiofonica e distribuzione di audio</t>
  </si>
  <si>
    <t>Attività di programmazione e trasmissione televisive e di distribuzione di video</t>
  </si>
  <si>
    <t>60.3</t>
  </si>
  <si>
    <t>Attività delle agenzie di stampa e altre attività di distribuzione di contenuti</t>
  </si>
  <si>
    <t>60.31</t>
  </si>
  <si>
    <t>60.31.0</t>
  </si>
  <si>
    <t>60.31.00</t>
  </si>
  <si>
    <t>60.39</t>
  </si>
  <si>
    <t>Altre attività di distribuzione di contenuti</t>
  </si>
  <si>
    <t>60.39.0</t>
  </si>
  <si>
    <t>60.39.00</t>
  </si>
  <si>
    <t>Telecomunicazioni</t>
  </si>
  <si>
    <t>Attività di telecomunicazioni fisse, mobili e satellitari</t>
  </si>
  <si>
    <t>61.10.01</t>
  </si>
  <si>
    <t>Attività di telecomunicazioni fisse</t>
  </si>
  <si>
    <t>61.10.02</t>
  </si>
  <si>
    <t>Attività di telecomunicazioni mobili</t>
  </si>
  <si>
    <t>61.10.03</t>
  </si>
  <si>
    <t>Attività di telecomunicazioni satellitari</t>
  </si>
  <si>
    <t>Attività di rivendita di telecomunicazioni e attività di servizi di intermediazione per telecomunicazioni</t>
  </si>
  <si>
    <t>Altre attività di telecomunicazioni</t>
  </si>
  <si>
    <t>Erogazione di servizi di accesso a Internet</t>
  </si>
  <si>
    <t>Erogazione di servizi di messaggistica e di notifica</t>
  </si>
  <si>
    <t>Altre attività di telecomunicazioni n.c.a.</t>
  </si>
  <si>
    <t>61.90.90</t>
  </si>
  <si>
    <t>Attività di programmazione, consulenza informatica e attività connesse</t>
  </si>
  <si>
    <t>62.1</t>
  </si>
  <si>
    <t>Attività di programmazione informatica</t>
  </si>
  <si>
    <t>62.10</t>
  </si>
  <si>
    <t>62.10.0</t>
  </si>
  <si>
    <t>62.10.00</t>
  </si>
  <si>
    <t>62.2</t>
  </si>
  <si>
    <t>Attività di consulenza informatica e di gestione di strutture informatiche</t>
  </si>
  <si>
    <t>62.20</t>
  </si>
  <si>
    <t>62.20.1</t>
  </si>
  <si>
    <t>Attività di consulenza informatica</t>
  </si>
  <si>
    <t>62.20.10</t>
  </si>
  <si>
    <t>62.20.2</t>
  </si>
  <si>
    <t>Attività di gestione di strutture informatiche</t>
  </si>
  <si>
    <t>62.20.20</t>
  </si>
  <si>
    <t>62.9</t>
  </si>
  <si>
    <t>Altre attività dei servizi connessi alle tecnologie dell'informazione e dell'informatica</t>
  </si>
  <si>
    <t>62.90</t>
  </si>
  <si>
    <t>62.90.0</t>
  </si>
  <si>
    <t>62.90.01</t>
  </si>
  <si>
    <t>62.90.09</t>
  </si>
  <si>
    <t>Altre attività dei servizi connessi alle tecnologie dell'informazione e dell'informatica n.c.a.</t>
  </si>
  <si>
    <t>Infrastrutture informatiche, elaborazione dati, hosting e altri servizi di informazione</t>
  </si>
  <si>
    <t>Infrastrutture informatiche, elaborazione dati, hosting e attività connesse</t>
  </si>
  <si>
    <t>63.10</t>
  </si>
  <si>
    <t>63.10.1</t>
  </si>
  <si>
    <t>Fornitura di infrastrutture informatiche, hosting e attività connesse</t>
  </si>
  <si>
    <t>63.10.10</t>
  </si>
  <si>
    <t>63.10.2</t>
  </si>
  <si>
    <t>63.10.21</t>
  </si>
  <si>
    <t>Elaborazione dati contabili</t>
  </si>
  <si>
    <t>63.10.29</t>
  </si>
  <si>
    <t>Elaborazione altri dati</t>
  </si>
  <si>
    <t>Attività dei portali di ricerca web e altre attività dei servizi di informazione</t>
  </si>
  <si>
    <t>Attività dei portali di ricerca sul web</t>
  </si>
  <si>
    <t>63.92</t>
  </si>
  <si>
    <t>Altre attività dei servizi di informazione</t>
  </si>
  <si>
    <t>63.92.0</t>
  </si>
  <si>
    <t>63.92.00</t>
  </si>
  <si>
    <t>Attività dei servizi finanziari, escluse le assicurazioni e i fondi pensione</t>
  </si>
  <si>
    <t>Intermediazione monetaria</t>
  </si>
  <si>
    <t>Altre intermediazioni monetarie fornite da istituti monetari diversi dalla banca centrale</t>
  </si>
  <si>
    <t>Altre intermediazioni monetarie fornite da istituti di moneta elettronica</t>
  </si>
  <si>
    <t>Altre intermediazioni monetarie fornite da Cassa Depositi e Prestiti (CDP)</t>
  </si>
  <si>
    <t>Attività delle società di partecipazione (holding) e dei conduit di finanziamento</t>
  </si>
  <si>
    <t>64.21</t>
  </si>
  <si>
    <t>64.21.0</t>
  </si>
  <si>
    <t>64.21.00</t>
  </si>
  <si>
    <t>64.22</t>
  </si>
  <si>
    <t>Attività dei conduit di finanziamento</t>
  </si>
  <si>
    <t>64.22.0</t>
  </si>
  <si>
    <t>64.22.00</t>
  </si>
  <si>
    <t>Attività delle società fiduciarie, dei fondi e altre entità simili</t>
  </si>
  <si>
    <t>64.31</t>
  </si>
  <si>
    <t>Attività dei fondi di investimento del mercato monetario e del mercato non monetario</t>
  </si>
  <si>
    <t>64.31.0</t>
  </si>
  <si>
    <t>64.31.00</t>
  </si>
  <si>
    <t>64.32</t>
  </si>
  <si>
    <t>Attività di conti fiduciari, per la gestione dell'eredità e di agenzia</t>
  </si>
  <si>
    <t>64.32.0</t>
  </si>
  <si>
    <t>64.32.00</t>
  </si>
  <si>
    <t>Altre attività di servizi finanziari, ad esclusione di assicurazioni e fondi pensione</t>
  </si>
  <si>
    <t>64.92.1</t>
  </si>
  <si>
    <t>64.92.10</t>
  </si>
  <si>
    <t>64.92.9</t>
  </si>
  <si>
    <t>Altre attività di concessione del credito n.c.a.</t>
  </si>
  <si>
    <t>64.92.91</t>
  </si>
  <si>
    <t>Altre attività di concessione del credito fornite dai consorzi di garanzia collettiva fidi</t>
  </si>
  <si>
    <t>64.92.99</t>
  </si>
  <si>
    <t>Altre attività varie di concessione del credito n.c.a.</t>
  </si>
  <si>
    <t>Altre attività di servizi finanziari, ad esclusione di assicurazioni e fondi pensione n.c.a.</t>
  </si>
  <si>
    <t>64.99.0</t>
  </si>
  <si>
    <t>64.99.00</t>
  </si>
  <si>
    <t>Assicurazioni, riassicurazioni e fondi pensione, escluse le assicurazioni sociali obbligatorie</t>
  </si>
  <si>
    <t>Assicurazioni</t>
  </si>
  <si>
    <t>Fondi pensione</t>
  </si>
  <si>
    <t>65.30.0</t>
  </si>
  <si>
    <t>65.30.00</t>
  </si>
  <si>
    <t>Attività ausiliarie dei servizi finanziari e delle attività assicurative</t>
  </si>
  <si>
    <t>Attività ausiliarie dei servizi finanziari, escluse le assicurazioni e i fondi pensione</t>
  </si>
  <si>
    <t>Altre attività ausiliarie dei servizi finanziari, escluse le assicurazioni e i fondi pensione</t>
  </si>
  <si>
    <t>Attività di elaborazione e liquidazione delle transazioni finanziarie tramite carta di credito</t>
  </si>
  <si>
    <t>Attività di consulenza finanziaria</t>
  </si>
  <si>
    <t>Attività di consulenza finanziaria fornite da consulenti finanziari abilitati all'offerta fuori sede</t>
  </si>
  <si>
    <t>Altre attività di consulenza finanziaria</t>
  </si>
  <si>
    <t>66.19.9</t>
  </si>
  <si>
    <t>Altre attività ausiliarie dei servizi finanziari n.c.a., escluse assicurazioni e fondi pensione</t>
  </si>
  <si>
    <t>66.19.90</t>
  </si>
  <si>
    <t>Attività ausiliarie delle assicurazioni e dei fondi pensione</t>
  </si>
  <si>
    <t>Attività di agenti e intermediari delle assicurazioni</t>
  </si>
  <si>
    <t>66.22.00</t>
  </si>
  <si>
    <t>Attività ausiliarie delle assicurazioni e dei fondi pensione n.c.a.</t>
  </si>
  <si>
    <t>Attività di vigilanza su assicurazioni e fondi pensione</t>
  </si>
  <si>
    <t>Altre attività ausiliarie delle assicurazioni e dei fondi pensione n.c.a.</t>
  </si>
  <si>
    <t>Attività di gestione di fondi</t>
  </si>
  <si>
    <t>66.30.01</t>
  </si>
  <si>
    <t>Gestione di organismi di investimento collettivo del risparmio, fondi pensione e portafogli</t>
  </si>
  <si>
    <t>66.30.02</t>
  </si>
  <si>
    <t>Servizi di gestione di trust</t>
  </si>
  <si>
    <t>66.30.03</t>
  </si>
  <si>
    <t>Servizi fiduciari e di custodia</t>
  </si>
  <si>
    <t>Attività immobiliari</t>
  </si>
  <si>
    <t>Attività immobiliari su beni propri e sviluppo di progetti immobiliari</t>
  </si>
  <si>
    <t>68.11</t>
  </si>
  <si>
    <t>68.11.0</t>
  </si>
  <si>
    <t>68.11.00</t>
  </si>
  <si>
    <t>68.12</t>
  </si>
  <si>
    <t>68.12.0</t>
  </si>
  <si>
    <t>68.12.00</t>
  </si>
  <si>
    <t>Affitto e gestione di beni immobili propri o in locazione</t>
  </si>
  <si>
    <t>Affitto e gestione di terreni per telecomunicazioni propri o in locazione</t>
  </si>
  <si>
    <t>Affitto e gestione di altri terreni ed edifici non residenziali, impianti e fabbriche propri o in locazione</t>
  </si>
  <si>
    <t>68.20.09</t>
  </si>
  <si>
    <t>Affitto e gestione di beni immobili propri o in locazione n.c.a.</t>
  </si>
  <si>
    <t>Attività immobiliari per conto terzi</t>
  </si>
  <si>
    <t>Attività di servizi di intermediazione per attività immobiliari</t>
  </si>
  <si>
    <t>Altre attività immobiliari per conto terzi</t>
  </si>
  <si>
    <t>68.32.01</t>
  </si>
  <si>
    <t>Gestione di beni immobili per conto terzi</t>
  </si>
  <si>
    <t>68.32.09</t>
  </si>
  <si>
    <t>Altre attività immobiliari per conto terzi n.c.a.</t>
  </si>
  <si>
    <t>Attività legali e di contabilità</t>
  </si>
  <si>
    <t>Attività legali, giuridiche e notarili</t>
  </si>
  <si>
    <t>Attività legali e giuridiche</t>
  </si>
  <si>
    <t>Attività notarili</t>
  </si>
  <si>
    <t>69.10.3</t>
  </si>
  <si>
    <t>Attività di supporto alle attività legali, giuridiche e notarili</t>
  </si>
  <si>
    <t>69.10.30</t>
  </si>
  <si>
    <t>Attività di contabilità, controllo e revisione contabile; consulenza fiscale</t>
  </si>
  <si>
    <t>69.20.0</t>
  </si>
  <si>
    <t>69.20.01</t>
  </si>
  <si>
    <t>Attività di commercialisti</t>
  </si>
  <si>
    <t>69.20.02</t>
  </si>
  <si>
    <t>Attività di revisori legali in ambito contabile</t>
  </si>
  <si>
    <t>69.20.03</t>
  </si>
  <si>
    <t>Attività di esperti contabili</t>
  </si>
  <si>
    <t>69.20.04</t>
  </si>
  <si>
    <t>Attività di consulenti del lavoro</t>
  </si>
  <si>
    <t>69.20.05</t>
  </si>
  <si>
    <t>Attività di altri soggetti simili in materia di contabilità delle retribuzioni e buste paga</t>
  </si>
  <si>
    <t>69.20.06</t>
  </si>
  <si>
    <t>Attività di altri consulenti, periti e altri soggetti simili in ambito tributario e contabile</t>
  </si>
  <si>
    <t>69.20.07</t>
  </si>
  <si>
    <t>Attività di centri di assistenza fiscale</t>
  </si>
  <si>
    <t>Attività di sedi centrali e consulenza gestionale</t>
  </si>
  <si>
    <t>Attività di sedi centrali</t>
  </si>
  <si>
    <t>Consulenza imprenditoriale e altre attività di consulenza gestionale</t>
  </si>
  <si>
    <t>70.20</t>
  </si>
  <si>
    <t>70.20.0</t>
  </si>
  <si>
    <t>70.20.01</t>
  </si>
  <si>
    <t>Attività di consulenza in materia di logistica</t>
  </si>
  <si>
    <t>70.20.02</t>
  </si>
  <si>
    <t>Attività di certificazione di processi</t>
  </si>
  <si>
    <t>70.20.09</t>
  </si>
  <si>
    <t>Consulenza imprenditoriale e altre attività di consulenza gestionale n.c.a.</t>
  </si>
  <si>
    <t>Attività di architettura e ingegneria; collaudi e analisi tecniche</t>
  </si>
  <si>
    <t>Attività di architettura, di ingegneria e altre consulenze tecniche connesse</t>
  </si>
  <si>
    <t>Attività di architettura</t>
  </si>
  <si>
    <t>71.11.01</t>
  </si>
  <si>
    <t>Progettazione, pianificazione e supervisione di scavi archeologici</t>
  </si>
  <si>
    <t>71.11.09</t>
  </si>
  <si>
    <t>Attività di architettura n.c.a.</t>
  </si>
  <si>
    <t>Attività di ingegneria e altre consulenze tecniche connesse</t>
  </si>
  <si>
    <t>Attività di ingegneria</t>
  </si>
  <si>
    <t>Gestione di progetti relativi a opere di ingegneria integrata</t>
  </si>
  <si>
    <t>Elaborazione e supervisione di progetti da parte di geometri</t>
  </si>
  <si>
    <t>Attività di geologia, di prospezione geognostica e mineraria</t>
  </si>
  <si>
    <t>Collaudi e analisi tecniche</t>
  </si>
  <si>
    <t>71.20.11</t>
  </si>
  <si>
    <t>Collaudi e analisi tecniche per indagini archeologiche</t>
  </si>
  <si>
    <t>71.20.19</t>
  </si>
  <si>
    <t>Altri collaudi e analisi tecniche di prodotti</t>
  </si>
  <si>
    <t>Attività di controllo di qualità e certificazione di prodotti</t>
  </si>
  <si>
    <t>Attività di riconoscimento dell'origine dei prodotti</t>
  </si>
  <si>
    <t>Revisione periodica a norma di legge dell'idoneità alla circolazione di autoveicoli e motocicli</t>
  </si>
  <si>
    <t>71.20.29</t>
  </si>
  <si>
    <t>Altre attività di controllo di qualità e certificazione di prodotti</t>
  </si>
  <si>
    <t>Ricerca scientifica e sviluppo</t>
  </si>
  <si>
    <t>Ricerca e sviluppo sperimentale nel campo delle scienze naturali e dell'ingegneria</t>
  </si>
  <si>
    <t>72.10</t>
  </si>
  <si>
    <t>72.10.1</t>
  </si>
  <si>
    <t>72.10.10</t>
  </si>
  <si>
    <t>72.10.2</t>
  </si>
  <si>
    <t>72.10.21</t>
  </si>
  <si>
    <t>72.10.22</t>
  </si>
  <si>
    <t>Ricerca e sviluppo sperimentale nel campo della diagnostica per la conservazione dei beni culturali</t>
  </si>
  <si>
    <t>72.10.29</t>
  </si>
  <si>
    <t>Ricerca e sviluppo sperimentale nel campo delle altre scienze naturali e dell'ingegneria n.c.a.</t>
  </si>
  <si>
    <t>72.20.01</t>
  </si>
  <si>
    <t>Ricerca e sviluppo sperimentale nel campo dell'archeologia</t>
  </si>
  <si>
    <t>72.20.09</t>
  </si>
  <si>
    <t>Ricerca e sviluppo sperimentale nel campo delle altre scienze sociali e umanistiche</t>
  </si>
  <si>
    <t>Attività di pubblicità, ricerche di mercato e pubbliche relazioni</t>
  </si>
  <si>
    <t>Pubblicità</t>
  </si>
  <si>
    <t>Attività di agenzie pubblicitarie</t>
  </si>
  <si>
    <t>73.11.03</t>
  </si>
  <si>
    <t>Attività di influencer marketing</t>
  </si>
  <si>
    <t>Attività di concessionarie pubblicitarie</t>
  </si>
  <si>
    <t>73.3</t>
  </si>
  <si>
    <t>73.30</t>
  </si>
  <si>
    <t>73.30.0</t>
  </si>
  <si>
    <t>73.30.01</t>
  </si>
  <si>
    <t>Attività di rappresentanza di interessi</t>
  </si>
  <si>
    <t>73.30.02</t>
  </si>
  <si>
    <t>Attività di informazione scientifica inerente prodotti farmaceutici e articoli medicali per scopi promozionali</t>
  </si>
  <si>
    <t>73.30.03</t>
  </si>
  <si>
    <t>Attività di promozione di altri prodotti</t>
  </si>
  <si>
    <t>73.30.09</t>
  </si>
  <si>
    <t>Pubbliche relazioni e comunicazione n.c.a.</t>
  </si>
  <si>
    <t>Altre attività professionali, scientifiche e tecniche</t>
  </si>
  <si>
    <t>Attività di progettazione specializzata</t>
  </si>
  <si>
    <t>74.11</t>
  </si>
  <si>
    <t>Attività di progettazione di prodotti industriali e di moda</t>
  </si>
  <si>
    <t>74.11.1</t>
  </si>
  <si>
    <t>Attività di progettazione di prodotti industriali</t>
  </si>
  <si>
    <t>74.11.10</t>
  </si>
  <si>
    <t>74.11.2</t>
  </si>
  <si>
    <t>Attività di progettazione di moda</t>
  </si>
  <si>
    <t>74.11.20</t>
  </si>
  <si>
    <t>74.12</t>
  </si>
  <si>
    <t>Attività di progettazione grafica e di comunicazione visiva</t>
  </si>
  <si>
    <t>74.12.0</t>
  </si>
  <si>
    <t>74.12.01</t>
  </si>
  <si>
    <t>Grafica di pagine web</t>
  </si>
  <si>
    <t>74.12.09</t>
  </si>
  <si>
    <t>Altre attività di progettazione grafica e di comunicazione visiva</t>
  </si>
  <si>
    <t>74.13</t>
  </si>
  <si>
    <t>Attività di progettazione di interni</t>
  </si>
  <si>
    <t>74.13.0</t>
  </si>
  <si>
    <t>74.13.00</t>
  </si>
  <si>
    <t>74.14</t>
  </si>
  <si>
    <t>Altre attività di progettazione specializzata</t>
  </si>
  <si>
    <t>74.14.0</t>
  </si>
  <si>
    <t>74.14.01</t>
  </si>
  <si>
    <t>Attività di progettazione specializzata fornite da disegnatori tecnici</t>
  </si>
  <si>
    <t>74.14.09</t>
  </si>
  <si>
    <t>Altre attività di progettazione specializzata n.c.a.</t>
  </si>
  <si>
    <t>Attività fotografiche specializzate</t>
  </si>
  <si>
    <t>Attività fotografiche fornite da fotoreporter</t>
  </si>
  <si>
    <t>Attività fotografiche aeree e subacquee</t>
  </si>
  <si>
    <t>Altre attività fotografiche specializzate</t>
  </si>
  <si>
    <t>Attività di sviluppo e stampa e altre attività fotografiche</t>
  </si>
  <si>
    <t>Attività di traduzione e interpretariato</t>
  </si>
  <si>
    <t>Altre attività professionali, scientifiche e tecniche n.c.a.</t>
  </si>
  <si>
    <t>74.91</t>
  </si>
  <si>
    <t>Attività di servizi di intermediazione e marketing di brevetti</t>
  </si>
  <si>
    <t>74.91.0</t>
  </si>
  <si>
    <t>74.91.00</t>
  </si>
  <si>
    <t>74.99</t>
  </si>
  <si>
    <t>Tutte le altre attività professionali, scientifiche e tecniche n.c.a.</t>
  </si>
  <si>
    <t>74.99.1</t>
  </si>
  <si>
    <t>Attività di consulenza agraria</t>
  </si>
  <si>
    <t>74.99.11</t>
  </si>
  <si>
    <t>Attività di consulenza agraria fornite da agronomi</t>
  </si>
  <si>
    <t>74.99.12</t>
  </si>
  <si>
    <t>Attività di consulenza agraria fornite da agrotecnici</t>
  </si>
  <si>
    <t>74.99.13</t>
  </si>
  <si>
    <t>Attività di consulenza agraria fornite da periti agrari</t>
  </si>
  <si>
    <t>74.99.14</t>
  </si>
  <si>
    <t>Attività di consulenza agraria fornite da altri economisti specializzati in agricoltura</t>
  </si>
  <si>
    <t>74.99.15</t>
  </si>
  <si>
    <t>Attività di consulenza agraria viticolo enologica fornite da enologi</t>
  </si>
  <si>
    <t>74.99.16</t>
  </si>
  <si>
    <t>Attività di consulenza agraria viticolo enologica fornite da enotecnici</t>
  </si>
  <si>
    <t>74.99.19</t>
  </si>
  <si>
    <t>Altre attività di consulenza agraria n.c.a.</t>
  </si>
  <si>
    <t>74.99.2</t>
  </si>
  <si>
    <t>Attività di consulenza in materia di sicurezza</t>
  </si>
  <si>
    <t>74.99.21</t>
  </si>
  <si>
    <t>Attività di consulenza in materia di sicurezza e salute dei posti di lavoro</t>
  </si>
  <si>
    <t>74.99.29</t>
  </si>
  <si>
    <t>Altre attività di consulenza in materia di sicurezza</t>
  </si>
  <si>
    <t>74.99.3</t>
  </si>
  <si>
    <t>Attività di consulenza ambientale e di risparmio energetico</t>
  </si>
  <si>
    <t>74.99.31</t>
  </si>
  <si>
    <t>Attività di consulenza in materia di prevenzione e riduzione dell'inquinamento e di gestione dei rifiuti</t>
  </si>
  <si>
    <t>74.99.32</t>
  </si>
  <si>
    <t>Attività di consulenza in materia di gestione delle risorse energetiche, energie rinnovabili ed efficienza energetica</t>
  </si>
  <si>
    <t>74.99.33</t>
  </si>
  <si>
    <t>Attività di consulenza in materia di gestione delle risorse idriche, minerali e altre risorse naturali per usi differenti da quelli energetici</t>
  </si>
  <si>
    <t>74.99.4</t>
  </si>
  <si>
    <t>Attività di consulenza in enogastronomia</t>
  </si>
  <si>
    <t>74.99.41</t>
  </si>
  <si>
    <t>Attività di consulenza fornite da enotecari e sommelier</t>
  </si>
  <si>
    <t>74.99.42</t>
  </si>
  <si>
    <t>Attività di consulenza in gastronomia</t>
  </si>
  <si>
    <t>74.99.9</t>
  </si>
  <si>
    <t>Altre attività varie professionali, scientifiche e tecniche n.c.a.</t>
  </si>
  <si>
    <t>74.99.91</t>
  </si>
  <si>
    <t>74.99.92</t>
  </si>
  <si>
    <t>Attività di previsione meteorologica</t>
  </si>
  <si>
    <t>74.99.93</t>
  </si>
  <si>
    <t>Attività di agenzie, agenti e procuratori per lo spettacolo e lo sport</t>
  </si>
  <si>
    <t>74.99.94</t>
  </si>
  <si>
    <t>Attività di consulenza tecnica in ambito grafologico</t>
  </si>
  <si>
    <t>74.99.99</t>
  </si>
  <si>
    <t>Tutte le altre attività varie professionali, scientifiche e tecniche n.c.a.</t>
  </si>
  <si>
    <t>Attività di noleggio e leasing operativo</t>
  </si>
  <si>
    <t>Noleggio e leasing operativo di autoveicoli</t>
  </si>
  <si>
    <t>Noleggio e leasing operativo di automobili e autoveicoli leggeri</t>
  </si>
  <si>
    <t>Noleggio e leasing operativo di autocarri</t>
  </si>
  <si>
    <t>Noleggio e leasing operativo di beni per uso personale e per la casa</t>
  </si>
  <si>
    <t>Noleggio e leasing operativo di attrezzature e articoli sportivi e ricreativi</t>
  </si>
  <si>
    <t>Noleggio e leasing operativo di biciclette</t>
  </si>
  <si>
    <t>Noleggio e leasing operativo di imbarcazioni da diporto senza operatore</t>
  </si>
  <si>
    <t>Noleggio e leasing operativo di altre attrezzature e articoli sportivi e ricreativi</t>
  </si>
  <si>
    <t>Noleggio e leasing operativo di altri beni per uso personale e per la casa</t>
  </si>
  <si>
    <t>77.22.1</t>
  </si>
  <si>
    <t>Noleggio e leasing operativo di tessili, articoli di abbigliamento e calzature</t>
  </si>
  <si>
    <t>77.22.10</t>
  </si>
  <si>
    <t>77.22.9</t>
  </si>
  <si>
    <t>Noleggio e leasing operativo di altri beni per uso personale e per la casa n.c.a.</t>
  </si>
  <si>
    <t>77.22.90</t>
  </si>
  <si>
    <t>Noleggio e leasing operativo di altre macchine, attrezzature e beni materiali</t>
  </si>
  <si>
    <t>Noleggio e leasing operativo di macchine e attrezzature agricole</t>
  </si>
  <si>
    <t>Noleggio e leasing operativo di macchine e attrezzature per lavori edili e di ingegneria civile</t>
  </si>
  <si>
    <t>Noleggio e leasing operativo di macchine, attrezzature e computer per ufficio</t>
  </si>
  <si>
    <t>Noleggio e leasing operativo di mezzi di trasporto marittimi, fluviali e lacustri</t>
  </si>
  <si>
    <t>Noleggio e leasing operativo di mezzi di trasporto aereo</t>
  </si>
  <si>
    <t>Noleggio e leasing operativo di altre macchine, attrezzature e beni materiali n.c.a.</t>
  </si>
  <si>
    <t>Noleggio e leasing operativo di altri mezzi di trasporto terrestre</t>
  </si>
  <si>
    <t>Noleggio e leasing operativo di altre macchine, attrezzature e beni materiali n.c.a., esclusi altri mezzi di trasporto terrestre</t>
  </si>
  <si>
    <t>Noleggio e leasing operativo di apparecchi di sollevamento e movimentazione merci</t>
  </si>
  <si>
    <t>Noleggio e leasing operativo di strutture e attrezzature per manifestazioni e spettacoli</t>
  </si>
  <si>
    <t>Noleggio e leasing operativo di altre macchine, attrezzature e beni materiali vari n.c.a.</t>
  </si>
  <si>
    <t>Concessione dei diritti di sfruttamento di proprietà intellettuale, escluse le opere soggette a diritto d'autore</t>
  </si>
  <si>
    <t>77.5</t>
  </si>
  <si>
    <t>Attività di servizi di intermediazione per il noleggio e il leasing operativo di beni materiali e beni immateriali non finanziari</t>
  </si>
  <si>
    <t>77.51</t>
  </si>
  <si>
    <t>Attività di servizi di intermediazione per il noleggio e il leasing operativo di automobili, autocaravan e rimorchi</t>
  </si>
  <si>
    <t>77.51.0</t>
  </si>
  <si>
    <t>77.51.00</t>
  </si>
  <si>
    <t>77.52</t>
  </si>
  <si>
    <t>Attività di servizi di intermediazione per il noleggio e il leasing operativo di altri beni materiali e beni immateriali non finanziari</t>
  </si>
  <si>
    <t>77.52.0</t>
  </si>
  <si>
    <t>77.52.00</t>
  </si>
  <si>
    <t>Attività di ricerca, selezione, fornitura di risorse umane</t>
  </si>
  <si>
    <t>Attività di agenzie di lavoro interinale e altre attività di fornitura di risorse umane</t>
  </si>
  <si>
    <t>Attività di agenzie di viaggio, tour operator e altri servizi di prenotazione e attività connesse</t>
  </si>
  <si>
    <t>Attività di agenzie di viaggio e tour operator</t>
  </si>
  <si>
    <t>Attività di agenzie di viaggio</t>
  </si>
  <si>
    <t>Attività di tour operator</t>
  </si>
  <si>
    <t>Altri servizi di prenotazione e attività connesse</t>
  </si>
  <si>
    <t>79.90.0</t>
  </si>
  <si>
    <t>79.90.01</t>
  </si>
  <si>
    <t>Servizi di guida turistica</t>
  </si>
  <si>
    <t>79.90.02</t>
  </si>
  <si>
    <t>Servizi di accompagnamento in ambiente naturale</t>
  </si>
  <si>
    <t>79.90.03</t>
  </si>
  <si>
    <t>Altri servizi di accompagnamento turistico</t>
  </si>
  <si>
    <t>79.90.04</t>
  </si>
  <si>
    <t>Altre attività di assistenza turistica</t>
  </si>
  <si>
    <t>Attività di investigazione e vigilanza</t>
  </si>
  <si>
    <t>80.0</t>
  </si>
  <si>
    <t>80.01</t>
  </si>
  <si>
    <t>Attività di investigazione e vigilanza privata</t>
  </si>
  <si>
    <t>80.01.1</t>
  </si>
  <si>
    <t>Attività di investigazione</t>
  </si>
  <si>
    <t>80.01.11</t>
  </si>
  <si>
    <t>Attività di investigazione in ambito privato</t>
  </si>
  <si>
    <t>80.01.12</t>
  </si>
  <si>
    <t>Attività di investigazione in ambito aziendale e commerciale</t>
  </si>
  <si>
    <t>80.01.13</t>
  </si>
  <si>
    <t>Attività di investigazione in ambito assicurativo</t>
  </si>
  <si>
    <t>80.01.14</t>
  </si>
  <si>
    <t>Attività di investigazione in ambito legale</t>
  </si>
  <si>
    <t>80.01.2</t>
  </si>
  <si>
    <t>Attività di vigilanza privata</t>
  </si>
  <si>
    <t>80.01.21</t>
  </si>
  <si>
    <t>Attività di vigilanza privata non armata</t>
  </si>
  <si>
    <t>80.01.29</t>
  </si>
  <si>
    <t>Altre attività di vigilanza privata</t>
  </si>
  <si>
    <t>80.09</t>
  </si>
  <si>
    <t>Attività di vigilanza n.c.a.</t>
  </si>
  <si>
    <t>80.09.0</t>
  </si>
  <si>
    <t>80.09.00</t>
  </si>
  <si>
    <t>Attività di servizi per edifici e per la cura del paesaggio</t>
  </si>
  <si>
    <t>Attività di servizi integrati agli edifici</t>
  </si>
  <si>
    <t>Attività di pulizia</t>
  </si>
  <si>
    <t>Attività di pulizia generale di edifici</t>
  </si>
  <si>
    <t>Altre attività di pulizia di edifici e pulizia industriale</t>
  </si>
  <si>
    <t>Attività di sterilizzazione di attrezzature mediche</t>
  </si>
  <si>
    <t>81.22.09</t>
  </si>
  <si>
    <t>Altre attività di pulizia di edifici e pulizia industriale n.c.a.</t>
  </si>
  <si>
    <t>81.23</t>
  </si>
  <si>
    <t>81.23.1</t>
  </si>
  <si>
    <t>Attività di sanificazione, disinfezione e disinfestazione</t>
  </si>
  <si>
    <t>81.23.10</t>
  </si>
  <si>
    <t>81.23.9</t>
  </si>
  <si>
    <t>Altre attività di pulizia n.c.a.</t>
  </si>
  <si>
    <t>81.23.91</t>
  </si>
  <si>
    <t>Pulitura delle strade e rimozione di neve e ghiaccio</t>
  </si>
  <si>
    <t>81.23.99</t>
  </si>
  <si>
    <t>Altre attività di pulizia varie n.c.a.</t>
  </si>
  <si>
    <t>Attività di servizi per la cura del paesaggio</t>
  </si>
  <si>
    <t>Attività amministrative, di supporto per le funzioni di ufficio e altri servizi di supporto alle imprese</t>
  </si>
  <si>
    <t>Attività amministrative e di supporto per le funzioni di ufficio</t>
  </si>
  <si>
    <t>82.10</t>
  </si>
  <si>
    <t>82.10.0</t>
  </si>
  <si>
    <t>82.10.00</t>
  </si>
  <si>
    <t>82.30.01</t>
  </si>
  <si>
    <t>Organizzazione di conferenze e congressi</t>
  </si>
  <si>
    <t>82.30.02</t>
  </si>
  <si>
    <t>Organizzazione di fiere commerciali e di affari</t>
  </si>
  <si>
    <t>82.30.03</t>
  </si>
  <si>
    <t>Organizzazione di convegni ed eventi aziendali</t>
  </si>
  <si>
    <t>82.30.04</t>
  </si>
  <si>
    <t>Organizzazione di mercati agricoli e fiere dell'artigianato</t>
  </si>
  <si>
    <t>82.30.09</t>
  </si>
  <si>
    <t>Organizzazione di altri eventi</t>
  </si>
  <si>
    <t>82.4</t>
  </si>
  <si>
    <t>Attività di servizi di intermediazione per servizi di supporto alle imprese n.c.a.</t>
  </si>
  <si>
    <t>82.40</t>
  </si>
  <si>
    <t>82.40.0</t>
  </si>
  <si>
    <t>82.40.01</t>
  </si>
  <si>
    <t>Attività di servizi di prenotazione di biglietti per spettacoli teatrali, sportivi e altri spettacoli di intrattenimento e divertimento</t>
  </si>
  <si>
    <t>82.40.09</t>
  </si>
  <si>
    <t>Altre attività di servizi di intermediazione per servizi di supporto alle imprese n.c.a.</t>
  </si>
  <si>
    <t>Servizi di supporto alle imprese n.c.a.</t>
  </si>
  <si>
    <t>Attività di recupero crediti, di informazioni commerciali e di rating</t>
  </si>
  <si>
    <t>Attività di recupero crediti</t>
  </si>
  <si>
    <t>Attività di raccolta e fornitura di informazioni commerciali e di rating</t>
  </si>
  <si>
    <t>Attività di imballaggio</t>
  </si>
  <si>
    <t>Attività di imballaggio di generi alimentari</t>
  </si>
  <si>
    <t>Attività di imballaggio di generi non alimentari</t>
  </si>
  <si>
    <t>Altri servizi di supporto alle imprese n.c.a.</t>
  </si>
  <si>
    <t>82.99.11</t>
  </si>
  <si>
    <t>Fornitura di assistenza per la registrazione di autoveicoli</t>
  </si>
  <si>
    <t>82.99.19</t>
  </si>
  <si>
    <t>Richiesta certificati e disbrigo pratiche n.c.a.</t>
  </si>
  <si>
    <t>Altri servizi vari di supporto alle imprese n.c.a.</t>
  </si>
  <si>
    <t>Rilevamento del consumo di calore e acqua calda</t>
  </si>
  <si>
    <t>Tutti gli altri servizi vari di supporto alle imprese n.c.a.</t>
  </si>
  <si>
    <t>Amministrazione pubblica e difesa; assicurazione sociale obbligatoria</t>
  </si>
  <si>
    <t>Amministrazione dello Stato e delle politiche economiche, sociali e ambientali della comunità</t>
  </si>
  <si>
    <t>Attività degli organi legislativi ed esecutivi e delle amministrazioni centrali e locali</t>
  </si>
  <si>
    <t>Servizi di gestione esattoriale per conto terzi</t>
  </si>
  <si>
    <t>84.11.3</t>
  </si>
  <si>
    <t>84.11.30</t>
  </si>
  <si>
    <t>Regolamentazione dei servizi di assistenza sanitaria, istruzione, servizi culturali e di altri servizi sociali</t>
  </si>
  <si>
    <t>Regolamentazione dei servizi di assistenza sanitaria</t>
  </si>
  <si>
    <t>Regolamentazione dei servizi di istruzione</t>
  </si>
  <si>
    <t>Regolamentazione dei servizi per l'edilizia abitativa e la tutela dell'ambiente</t>
  </si>
  <si>
    <t>Regolamentazione dei servizi culturali e di altri servizi sociali</t>
  </si>
  <si>
    <t>Regolamentazione delle attività che contribuiscono a una più efficiente gestione delle attività economiche</t>
  </si>
  <si>
    <t>Regolamentazione dei servizi connessi a agricoltura, silvicoltura, caccia e pesca</t>
  </si>
  <si>
    <t>Regolamentazione dei servizi connessi a combustibili ed energia</t>
  </si>
  <si>
    <t>Regolamentazione dei servizi connessi a industrie estrattive e risorse minerarie, industrie manifatturiere e di costruzione</t>
  </si>
  <si>
    <t>Regolamentazione dei servizi connessi a trasporti e comunicazioni</t>
  </si>
  <si>
    <t>Regolamentazione dei servizi connessi a commercio, servizi di alloggio e ristorazione</t>
  </si>
  <si>
    <t>Regolamentazione dei servizi connessi al turismo</t>
  </si>
  <si>
    <t>Regolamentazione di altri servizi</t>
  </si>
  <si>
    <t>Erogazione di servizi collettivi</t>
  </si>
  <si>
    <t>Giustizia e attività giudiziarie</t>
  </si>
  <si>
    <t>84.24.1</t>
  </si>
  <si>
    <t>Ordine pubblico e sicurezza nazionale delle Forze dell'Ordine</t>
  </si>
  <si>
    <t>84.24.10</t>
  </si>
  <si>
    <t>84.24.2</t>
  </si>
  <si>
    <t>Attività di supporto all'ordine pubblico e alla sicurezza nazionale fornite dalla Protezione Civile</t>
  </si>
  <si>
    <t>84.24.20</t>
  </si>
  <si>
    <t>Servizi antincendio</t>
  </si>
  <si>
    <t>84.25.0</t>
  </si>
  <si>
    <t>84.25.00</t>
  </si>
  <si>
    <t>Istruzione e formazione</t>
  </si>
  <si>
    <t>Istruzione secondaria e post-secondaria non terziaria</t>
  </si>
  <si>
    <t>Istruzione secondaria di formazione generale di primo grado</t>
  </si>
  <si>
    <t>Istruzione secondaria di formazione generale di secondo grado</t>
  </si>
  <si>
    <t>Istruzione secondaria professionale</t>
  </si>
  <si>
    <t>Istruzione secondaria professionale erogata da scuole di vela e navigazione</t>
  </si>
  <si>
    <t>Istruzione secondaria professionale erogata da scuole di volo</t>
  </si>
  <si>
    <t>Istruzione secondaria professionale erogata da scuole di guida</t>
  </si>
  <si>
    <t>Altra istruzione secondaria professionale n.c.a.</t>
  </si>
  <si>
    <t>85.33</t>
  </si>
  <si>
    <t>Istruzione post-secondaria non terziaria</t>
  </si>
  <si>
    <t>85.33.0</t>
  </si>
  <si>
    <t>85.33.00</t>
  </si>
  <si>
    <t>Istruzione terziaria</t>
  </si>
  <si>
    <t>85.40</t>
  </si>
  <si>
    <t>85.40.1</t>
  </si>
  <si>
    <t>Istruzione terziaria non universitaria professionale</t>
  </si>
  <si>
    <t>85.40.10</t>
  </si>
  <si>
    <t>85.40.2</t>
  </si>
  <si>
    <t>Istruzione terziaria universitaria di primo, secondo e terzo ciclo e a ciclo unico</t>
  </si>
  <si>
    <t>85.40.20</t>
  </si>
  <si>
    <t>Altri servizi di istruzione e formazione</t>
  </si>
  <si>
    <t>Formazione sportiva e ricreativa</t>
  </si>
  <si>
    <t>85.51.01</t>
  </si>
  <si>
    <t>Insegnamento di pilates fornito da insegnanti e istruttori indipendenti</t>
  </si>
  <si>
    <t>85.51.09</t>
  </si>
  <si>
    <t>Formazione sportiva e ricreativa n.c.a.</t>
  </si>
  <si>
    <t>85.52.02</t>
  </si>
  <si>
    <t>Attività di educazione al patrimonio culturale</t>
  </si>
  <si>
    <t>Attività di scuole guida</t>
  </si>
  <si>
    <t>Altri servizi di istruzione e formazione n.c.a.</t>
  </si>
  <si>
    <t>Corsi di lingua straniera</t>
  </si>
  <si>
    <t>Altri servizi di istruzione e formazione n.c.a. forniti da università popolari</t>
  </si>
  <si>
    <t>Altri servizi vari di istruzione e formazione n.c.a.</t>
  </si>
  <si>
    <t>85.59.91</t>
  </si>
  <si>
    <t>Corsi di educazione consapevole attraverso il movimento</t>
  </si>
  <si>
    <t>85.59.99</t>
  </si>
  <si>
    <t>Tutti gli altri servizi vari di istruzione e formazione n.c.a.</t>
  </si>
  <si>
    <t>Servizi di supporto all'istruzione e formazione</t>
  </si>
  <si>
    <t>85.61</t>
  </si>
  <si>
    <t>Attività di servizi di intermediazione per corsi e tutor</t>
  </si>
  <si>
    <t>85.61.0</t>
  </si>
  <si>
    <t>85.61.00</t>
  </si>
  <si>
    <t>85.69</t>
  </si>
  <si>
    <t>Altri servizi di supporto all'istruzione e formazione n.c.a.</t>
  </si>
  <si>
    <t>85.69.0</t>
  </si>
  <si>
    <t>85.69.01</t>
  </si>
  <si>
    <t>85.69.09</t>
  </si>
  <si>
    <t>Altri servizi vari di supporto all'istruzione e formazione n.c.a.</t>
  </si>
  <si>
    <t>Attività per la salute umana</t>
  </si>
  <si>
    <t>Attività ospedaliere</t>
  </si>
  <si>
    <t>86.10.0</t>
  </si>
  <si>
    <t>86.10.00</t>
  </si>
  <si>
    <t>Attività mediche e odontoiatriche</t>
  </si>
  <si>
    <t>Attività di medicina generale</t>
  </si>
  <si>
    <t>Attività di medicina specialistica</t>
  </si>
  <si>
    <t>Trattamenti di chirurgia estetica</t>
  </si>
  <si>
    <t>Altre attività di medicina specialistica svolte da medici specialisti indipendenti</t>
  </si>
  <si>
    <t>Altre attività di medicina specialistica svolte presso cliniche e centri specialistici</t>
  </si>
  <si>
    <t>Attività odontoiatriche</t>
  </si>
  <si>
    <t>Altre attività per la salute umana</t>
  </si>
  <si>
    <t>86.91</t>
  </si>
  <si>
    <t>Attività di diagnostica per immagini e di laboratorio medico</t>
  </si>
  <si>
    <t>86.91.0</t>
  </si>
  <si>
    <t>86.91.01</t>
  </si>
  <si>
    <t>Attività di diagnostica per immagini</t>
  </si>
  <si>
    <t>86.91.02</t>
  </si>
  <si>
    <t>Attività di laboratorio medico</t>
  </si>
  <si>
    <t>86.92</t>
  </si>
  <si>
    <t>Trasporto di pazienti in ambulanza</t>
  </si>
  <si>
    <t>86.92.0</t>
  </si>
  <si>
    <t>86.92.00</t>
  </si>
  <si>
    <t>86.93</t>
  </si>
  <si>
    <t>Attività di psicologi e psicoterapeuti, esclusi i medici</t>
  </si>
  <si>
    <t>86.93.0</t>
  </si>
  <si>
    <t>86.93.00</t>
  </si>
  <si>
    <t>86.94</t>
  </si>
  <si>
    <t>Attività infermieristiche e ostetriche</t>
  </si>
  <si>
    <t>86.94.0</t>
  </si>
  <si>
    <t>86.94.01</t>
  </si>
  <si>
    <t>Attività infermieristiche</t>
  </si>
  <si>
    <t>86.94.02</t>
  </si>
  <si>
    <t>Attività ostetriche</t>
  </si>
  <si>
    <t>86.95</t>
  </si>
  <si>
    <t>Attività di fisioterapia</t>
  </si>
  <si>
    <t>86.95.0</t>
  </si>
  <si>
    <t>86.95.00</t>
  </si>
  <si>
    <t>86.96</t>
  </si>
  <si>
    <t>Attività di medicine complementari e alternative</t>
  </si>
  <si>
    <t>86.96.0</t>
  </si>
  <si>
    <t>86.96.01</t>
  </si>
  <si>
    <t>Chinesiologia</t>
  </si>
  <si>
    <t>86.96.09</t>
  </si>
  <si>
    <t>Attività di medicine complementari e alternative n.c.a.</t>
  </si>
  <si>
    <t>86.97</t>
  </si>
  <si>
    <t>Attività di servizi di intermediazione per attività mediche, odontoiatriche e altri servizi per la salute umana</t>
  </si>
  <si>
    <t>86.97.0</t>
  </si>
  <si>
    <t>86.97.00</t>
  </si>
  <si>
    <t>86.99</t>
  </si>
  <si>
    <t>Altre attività per la salute umana n.c.a.</t>
  </si>
  <si>
    <t>86.99.0</t>
  </si>
  <si>
    <t>86.99.01</t>
  </si>
  <si>
    <t>Tecniche di trattamento del corpo</t>
  </si>
  <si>
    <t>86.99.02</t>
  </si>
  <si>
    <t>Danza-movimento terapia</t>
  </si>
  <si>
    <t>86.99.03</t>
  </si>
  <si>
    <t>Attività di psicomotricità</t>
  </si>
  <si>
    <t>86.99.09</t>
  </si>
  <si>
    <t>Altre attività varie per la salute umana n.c.a.</t>
  </si>
  <si>
    <t>Attività di assistenza residenziale</t>
  </si>
  <si>
    <t>Attività di assistenza infermieristica residenziale</t>
  </si>
  <si>
    <t>Attività di assistenza residenziale per persone affette da disturbi mentali o abuso di sostanze</t>
  </si>
  <si>
    <t>Attività di assistenza residenziale per anziani o persone con disabilità fisiche</t>
  </si>
  <si>
    <t>Altre attività di assistenza residenziale</t>
  </si>
  <si>
    <t>87.91</t>
  </si>
  <si>
    <t>Attività di servizi di intermediazione per attività di assistenza residenziale</t>
  </si>
  <si>
    <t>87.91.0</t>
  </si>
  <si>
    <t>87.91.00</t>
  </si>
  <si>
    <t>87.99</t>
  </si>
  <si>
    <t>Altre attività di assistenza residenziale n.c.a.</t>
  </si>
  <si>
    <t>87.99.0</t>
  </si>
  <si>
    <t>87.99.00</t>
  </si>
  <si>
    <t>Attività di assistenza sociale non residenziale</t>
  </si>
  <si>
    <t>88.1</t>
  </si>
  <si>
    <t>Attività di assistenza sociale non residenziale per anziani o persone con disabilità</t>
  </si>
  <si>
    <t>Altre attività di assistenza sociale non residenziale</t>
  </si>
  <si>
    <t>Attività di assistenza diurna per l'infanzia</t>
  </si>
  <si>
    <t>Altre attività di assistenza sociale non residenziale n.c.a.</t>
  </si>
  <si>
    <t>88.99.01</t>
  </si>
  <si>
    <t>Servizi di counselling</t>
  </si>
  <si>
    <t>88.99.02</t>
  </si>
  <si>
    <t>Consulenza familiare</t>
  </si>
  <si>
    <t>88.99.03</t>
  </si>
  <si>
    <t>Mediazione culturale e interculturale</t>
  </si>
  <si>
    <t>88.99.04</t>
  </si>
  <si>
    <t>Altre attività di assistenza sociale non residenziale fornite da pedagogisti</t>
  </si>
  <si>
    <t>88.99.09</t>
  </si>
  <si>
    <t>Altre attività varie di assistenza sociale non residenziale n.c.a.</t>
  </si>
  <si>
    <t>Attività di creazione artistica e rappresentazioni artistiche</t>
  </si>
  <si>
    <t>90.1</t>
  </si>
  <si>
    <t>Attività di creazione artistica</t>
  </si>
  <si>
    <t>90.11</t>
  </si>
  <si>
    <t>Attività di creazione letteraria e composizione musicale</t>
  </si>
  <si>
    <t>90.11.0</t>
  </si>
  <si>
    <t>90.11.01</t>
  </si>
  <si>
    <t>Attività di giornalisti indipendenti</t>
  </si>
  <si>
    <t>90.11.02</t>
  </si>
  <si>
    <t>Attività di blogger indipendenti</t>
  </si>
  <si>
    <t>90.11.09</t>
  </si>
  <si>
    <t>Altre attività di creazione letteraria e composizione musicale</t>
  </si>
  <si>
    <t>90.12</t>
  </si>
  <si>
    <t>Attività di creazione di arti visive</t>
  </si>
  <si>
    <t>90.12.0</t>
  </si>
  <si>
    <t>90.12.00</t>
  </si>
  <si>
    <t>90.13</t>
  </si>
  <si>
    <t>Altre attività di creazione artistica</t>
  </si>
  <si>
    <t>90.13.0</t>
  </si>
  <si>
    <t>90.13.00</t>
  </si>
  <si>
    <t>90.2</t>
  </si>
  <si>
    <t>Attività di arti performative e rappresentazioni artistiche</t>
  </si>
  <si>
    <t>90.20</t>
  </si>
  <si>
    <t>90.20.0</t>
  </si>
  <si>
    <t>90.20.01</t>
  </si>
  <si>
    <t>90.20.09</t>
  </si>
  <si>
    <t>Altre attività di arti performative e rappresentazioni artistiche</t>
  </si>
  <si>
    <t>90.3</t>
  </si>
  <si>
    <t>Attività di supporto alle creazioni e alle arti performative e rappresentazioni artistiche</t>
  </si>
  <si>
    <t>90.31</t>
  </si>
  <si>
    <t>Gestione di strutture e spazi per le arti</t>
  </si>
  <si>
    <t>90.31.0</t>
  </si>
  <si>
    <t>90.31.00</t>
  </si>
  <si>
    <t>90.39</t>
  </si>
  <si>
    <t>Altre attività di supporto alle arti performative e alle rappresentazioni artistiche</t>
  </si>
  <si>
    <t>90.39.0</t>
  </si>
  <si>
    <t>90.39.01</t>
  </si>
  <si>
    <t>90.39.09</t>
  </si>
  <si>
    <t>Altre attività di supporto alle arti performative e alle rappresentazioni artistiche n.c.a.</t>
  </si>
  <si>
    <t>Attività di biblioteche, archivi, musei e altre attività culturali</t>
  </si>
  <si>
    <t>91.1</t>
  </si>
  <si>
    <t>Attività di biblioteche e archivi</t>
  </si>
  <si>
    <t>91.11</t>
  </si>
  <si>
    <t>Attività di biblioteche</t>
  </si>
  <si>
    <t>91.11.0</t>
  </si>
  <si>
    <t>91.11.00</t>
  </si>
  <si>
    <t>91.12</t>
  </si>
  <si>
    <t>Attività di archivi</t>
  </si>
  <si>
    <t>91.12.0</t>
  </si>
  <si>
    <t>91.12.00</t>
  </si>
  <si>
    <t>91.2</t>
  </si>
  <si>
    <t>Attività di musei, collezioni, luoghi e monumenti storici</t>
  </si>
  <si>
    <t>91.21</t>
  </si>
  <si>
    <t>Attività di musei e collezioni</t>
  </si>
  <si>
    <t>91.21.0</t>
  </si>
  <si>
    <t>91.21.00</t>
  </si>
  <si>
    <t>91.22</t>
  </si>
  <si>
    <t>Attività di luoghi e monumenti storici</t>
  </si>
  <si>
    <t>91.22.0</t>
  </si>
  <si>
    <t>91.22.00</t>
  </si>
  <si>
    <t>91.3</t>
  </si>
  <si>
    <t>Conservazione, restauro e altre attività di supporto al patrimonio culturale</t>
  </si>
  <si>
    <t>91.30</t>
  </si>
  <si>
    <t>91.30.0</t>
  </si>
  <si>
    <t>91.30.01</t>
  </si>
  <si>
    <t>Conservazione e restauro del patrimonio culturale</t>
  </si>
  <si>
    <t>91.30.02</t>
  </si>
  <si>
    <t>Creazione e gestione di apparecchiature multimediali per l'accompagnamento alle visite in musei e altri siti culturali</t>
  </si>
  <si>
    <t>91.30.09</t>
  </si>
  <si>
    <t>Altre attività di supporto al patrimonio culturale</t>
  </si>
  <si>
    <t>91.4</t>
  </si>
  <si>
    <t>Attività di orti botanici, giardini zoologici e riserve e parchi naturali</t>
  </si>
  <si>
    <t>91.41</t>
  </si>
  <si>
    <t>Attività di orti botanici e giardini zoologici</t>
  </si>
  <si>
    <t>91.41.0</t>
  </si>
  <si>
    <t>91.41.00</t>
  </si>
  <si>
    <t>91.42</t>
  </si>
  <si>
    <t>Attività di riserve e parchi naturali</t>
  </si>
  <si>
    <t>91.42.0</t>
  </si>
  <si>
    <t>91.42.00</t>
  </si>
  <si>
    <t>Attività di scommesse, lotterie e altri giochi d'azzardo</t>
  </si>
  <si>
    <t>Altre attività di scommesse, lotterie e altri giochi d'azzardo</t>
  </si>
  <si>
    <t>Attività sportive, di intrattenimento e divertimento</t>
  </si>
  <si>
    <t>Attività sportive</t>
  </si>
  <si>
    <t>Gestione di altri impianti sportivi</t>
  </si>
  <si>
    <t>Attività dei club sportivi</t>
  </si>
  <si>
    <t>Attività dei centri di fitness</t>
  </si>
  <si>
    <t>93.13.01</t>
  </si>
  <si>
    <t>Attività di studi di yoga, pilates e Tai Chi</t>
  </si>
  <si>
    <t>93.13.09</t>
  </si>
  <si>
    <t>Altre attività dei centri di fitness</t>
  </si>
  <si>
    <t>Attività sportive n.c.a.</t>
  </si>
  <si>
    <t>Attività di organizzazioni ed enti sportivi e promozione di eventi sportivi</t>
  </si>
  <si>
    <t>Altre attività sportive n.c.a.</t>
  </si>
  <si>
    <t>Attività di ricarica di bombole per attività subacquee</t>
  </si>
  <si>
    <t>Attività di guida alpina</t>
  </si>
  <si>
    <t>93.19.93</t>
  </si>
  <si>
    <t>Attività di guida di pesca</t>
  </si>
  <si>
    <t>Altre attività sportive varie n.c.a.</t>
  </si>
  <si>
    <t>Attività di intrattenimento e divertimento</t>
  </si>
  <si>
    <t>Attività dei parchi di divertimento e dei parchi tematici</t>
  </si>
  <si>
    <t>Attività di intrattenimento e divertimento n.c.a.</t>
  </si>
  <si>
    <t>Gestione di piste e sale da ballo</t>
  </si>
  <si>
    <t>Gestione di stabilimenti balneari</t>
  </si>
  <si>
    <t>Gestione di apparecchi da intrattenimento che non consentono vincite in denaro funzionanti a moneta o a gettone</t>
  </si>
  <si>
    <t>Altre attività di intrattenimento e divertimento n.c.a.</t>
  </si>
  <si>
    <t>93.29.91</t>
  </si>
  <si>
    <t>Gestione di attrazioni e attività di spettacolo in forma itinerante</t>
  </si>
  <si>
    <t>93.29.99</t>
  </si>
  <si>
    <t>Altre attività varie di intrattenimento e divertimento n.c.a.</t>
  </si>
  <si>
    <t>Attività delle organizzazioni associative</t>
  </si>
  <si>
    <t>Attività di organizzazioni di imprese, dei datori di lavoro e professionali</t>
  </si>
  <si>
    <t>Attività di organizzazioni di imprese e dei datori di lavoro</t>
  </si>
  <si>
    <t>Attività delle organizzazioni professionali</t>
  </si>
  <si>
    <t>Attività di ordini e collegi professionali</t>
  </si>
  <si>
    <t>Attività dei sindacati di lavoratori</t>
  </si>
  <si>
    <t>Attività di altre organizzazioni associative</t>
  </si>
  <si>
    <t>Attività delle organizzazioni religiose</t>
  </si>
  <si>
    <t>Attività delle organizzazioni politiche</t>
  </si>
  <si>
    <t>Attività di altre organizzazioni associative n.c.a.</t>
  </si>
  <si>
    <t>Attività di organizzazioni associative per la tutela degli interessi e dei diritti dei cittadini</t>
  </si>
  <si>
    <t>Attività di organizzazioni associative culturali e ricreative</t>
  </si>
  <si>
    <t>Attività di organizzazioni associative a scopo patriottico</t>
  </si>
  <si>
    <t>Attività di organizzazioni associative per la cooperazione internazionale</t>
  </si>
  <si>
    <t>Attività di organizzazioni associative filantropiche</t>
  </si>
  <si>
    <t>Attività di organizzazioni associative per la promozione e la difesa degli animali e dell'ambiente</t>
  </si>
  <si>
    <t>Attività di altre organizzazioni associative varie n.c.a.</t>
  </si>
  <si>
    <t>Riparazione e manutenzione di computer, beni per uso personale e per la casa, autoveicoli e motocicli</t>
  </si>
  <si>
    <t>Riparazione e manutenzione di computer e di apparecchiature per le comunicazioni</t>
  </si>
  <si>
    <t>95.10</t>
  </si>
  <si>
    <t>95.10.1</t>
  </si>
  <si>
    <t>95.10.10</t>
  </si>
  <si>
    <t>95.10.2</t>
  </si>
  <si>
    <t>95.10.21</t>
  </si>
  <si>
    <t>Riparazione e manutenzione di telefoni e tablet</t>
  </si>
  <si>
    <t>95.10.29</t>
  </si>
  <si>
    <t>Riparazione e manutenzione di beni per uso personale e per la casa</t>
  </si>
  <si>
    <t>Riparazione e manutenzione di prodotti di elettronica di consumo</t>
  </si>
  <si>
    <t>Riparazione e manutenzione di elettrodomestici e di articoli per la casa e il giardinaggio</t>
  </si>
  <si>
    <t>Riparazione e manutenzione di elettrodomestici</t>
  </si>
  <si>
    <t>Riparazione e manutenzione di articoli per la casa e il giardinaggio</t>
  </si>
  <si>
    <t>Riparazione e manutenzione di calzature e articoli in pelle</t>
  </si>
  <si>
    <t>Riparazione e manutenzione di mobili e di oggetti di arredamento per la casa</t>
  </si>
  <si>
    <t>Rivestimento di mobili e oggetti di arredamento per la casa imbottiti</t>
  </si>
  <si>
    <t>95.24.09</t>
  </si>
  <si>
    <t>Altre attività di riparazione e manutenzione di mobili e di oggetti di arredamento per la casa</t>
  </si>
  <si>
    <t>Riparazione e manutenzione di orologi e gioielli</t>
  </si>
  <si>
    <t>Riparazione e manutenzione di beni per uso personale e per la casa n.c.a.</t>
  </si>
  <si>
    <t>95.29.1</t>
  </si>
  <si>
    <t>Riparazione e accordatura di strumenti musicali non storici</t>
  </si>
  <si>
    <t>95.29.10</t>
  </si>
  <si>
    <t>95.29.2</t>
  </si>
  <si>
    <t>Riparazione e manutenzione di biciclette, articoli sportivi e attrezzature da campeggio</t>
  </si>
  <si>
    <t>95.29.21</t>
  </si>
  <si>
    <t>Riparazione e manutenzione di biciclette</t>
  </si>
  <si>
    <t>95.29.22</t>
  </si>
  <si>
    <t>Riparazione e manutenzione di articoli sportivi e attrezzature da campeggio</t>
  </si>
  <si>
    <t>95.29.3</t>
  </si>
  <si>
    <t>Riparazione e modifica di articoli di abbigliamento</t>
  </si>
  <si>
    <t>95.29.30</t>
  </si>
  <si>
    <t>95.29.9</t>
  </si>
  <si>
    <t>Riparazione e manutenzione di altri beni per uso personale e per la casa n.c.a.</t>
  </si>
  <si>
    <t>95.29.91</t>
  </si>
  <si>
    <t>Affilatura di coltelli, servizi di duplicazione di chiavi e di incisione rapida</t>
  </si>
  <si>
    <t>95.29.99</t>
  </si>
  <si>
    <t>Riparazione e manutenzione di altri beni vari per uso personale e per la casa n.c.a.</t>
  </si>
  <si>
    <t>95.3</t>
  </si>
  <si>
    <t>Riparazione e manutenzione di autoveicoli e motocicli</t>
  </si>
  <si>
    <t>95.31</t>
  </si>
  <si>
    <t>Riparazione e manutenzione di autoveicoli</t>
  </si>
  <si>
    <t>95.31.1</t>
  </si>
  <si>
    <t>Riparazione e manutenzione meccanica, elettrica ed elettronica di autoveicoli</t>
  </si>
  <si>
    <t>95.31.10</t>
  </si>
  <si>
    <t>95.31.2</t>
  </si>
  <si>
    <t>Riparazione e manutenzione di carrozzerie di autoveicoli</t>
  </si>
  <si>
    <t>95.31.20</t>
  </si>
  <si>
    <t>95.31.3</t>
  </si>
  <si>
    <t>Riparazione, montaggio o sostituzione di pneumatici e camere d'aria di autoveicoli</t>
  </si>
  <si>
    <t>95.31.30</t>
  </si>
  <si>
    <t>95.31.9</t>
  </si>
  <si>
    <t>Lavaggio e altre attività di riparazione e manutenzione di autoveicoli</t>
  </si>
  <si>
    <t>95.31.91</t>
  </si>
  <si>
    <t>Lavaggio di autoveicoli</t>
  </si>
  <si>
    <t>95.31.92</t>
  </si>
  <si>
    <t>Riparazione e manutenzione di cellule abitative per caravan e autocaravan</t>
  </si>
  <si>
    <t>95.31.99</t>
  </si>
  <si>
    <t>Altre attività di riparazione e manutenzione di autoveicoli n.c.a.</t>
  </si>
  <si>
    <t>95.32</t>
  </si>
  <si>
    <t>Riparazione e manutenzione di motocicli</t>
  </si>
  <si>
    <t>95.32.0</t>
  </si>
  <si>
    <t>95.32.00</t>
  </si>
  <si>
    <t>95.4</t>
  </si>
  <si>
    <t>Attività di servizi di intermediazione per la riparazione e la manutenzione di computer, beni per uso personale e per la casa, autoveicoli e motocicli</t>
  </si>
  <si>
    <t>95.40</t>
  </si>
  <si>
    <t>95.40.0</t>
  </si>
  <si>
    <t>95.40.00</t>
  </si>
  <si>
    <t>Attività di servizi alla persona</t>
  </si>
  <si>
    <t>96.1</t>
  </si>
  <si>
    <t>Servizi di lavaggio e pulitura di prodotti tessili e pellicce</t>
  </si>
  <si>
    <t>96.10</t>
  </si>
  <si>
    <t>96.10.1</t>
  </si>
  <si>
    <t>Lavaggio e pulitura di prodotti tessili forniti da lavanderie industriali</t>
  </si>
  <si>
    <t>96.10.11</t>
  </si>
  <si>
    <t>Lavaggio e pulitura di prodotti tessili forniti da lavanderie industriali per industrie, ospedali e altre strutture simili</t>
  </si>
  <si>
    <t>96.10.12</t>
  </si>
  <si>
    <t>Lavaggio e pulitura di prodotti tessili forniti da lavanderie industriali per ristorazione, alberghi e altri servizi di alloggio</t>
  </si>
  <si>
    <t>96.10.2</t>
  </si>
  <si>
    <t>Lavaggio e pulitura di prodotti tessili e pellicce forniti da lavanderie e tintorie non industriali</t>
  </si>
  <si>
    <t>96.10.21</t>
  </si>
  <si>
    <t>Lavaggio e pulitura di prodotti tessili e pellicce forniti da lavanderie e tintorie tradizionali</t>
  </si>
  <si>
    <t>96.10.22</t>
  </si>
  <si>
    <t>Lavaggio e pulitura di prodotti tessili e pellicce forniti da lavanderie self-service</t>
  </si>
  <si>
    <t>96.2</t>
  </si>
  <si>
    <t>Servizi di parrucchieri e barbieri, trattamenti di bellezza, centri benessere e attività simili</t>
  </si>
  <si>
    <t>96.21</t>
  </si>
  <si>
    <t>Servizi di parrucchieri e barbieri</t>
  </si>
  <si>
    <t>96.21.0</t>
  </si>
  <si>
    <t>96.21.00</t>
  </si>
  <si>
    <t>96.22</t>
  </si>
  <si>
    <t>Servizi di cura della bellezza e altri trattamenti di bellezza</t>
  </si>
  <si>
    <t>96.22.0</t>
  </si>
  <si>
    <t>96.22.01</t>
  </si>
  <si>
    <t>96.22.09</t>
  </si>
  <si>
    <t>Altri servizi di cura della bellezza e altri trattamenti di bellezza n.c.a.</t>
  </si>
  <si>
    <t>96.23</t>
  </si>
  <si>
    <t>Servizi di centri benessere, sauna e bagno di vapore</t>
  </si>
  <si>
    <t>96.23.1</t>
  </si>
  <si>
    <t>Servizi di centri termali</t>
  </si>
  <si>
    <t>96.23.10</t>
  </si>
  <si>
    <t>96.23.9</t>
  </si>
  <si>
    <t>Altri servizi di centri benessere, sauna e bagno di vapore</t>
  </si>
  <si>
    <t>96.23.91</t>
  </si>
  <si>
    <t>Terapia del sale</t>
  </si>
  <si>
    <t>96.23.99</t>
  </si>
  <si>
    <t>Altri servizi di centri benessere, sauna e bagno di vapore n.c.a.</t>
  </si>
  <si>
    <t>96.3</t>
  </si>
  <si>
    <t>Servizi funerari e attività connesse</t>
  </si>
  <si>
    <t>96.30</t>
  </si>
  <si>
    <t>96.30.0</t>
  </si>
  <si>
    <t>96.30.01</t>
  </si>
  <si>
    <t>Servizi di pompe funebri</t>
  </si>
  <si>
    <t>96.30.02</t>
  </si>
  <si>
    <t>Servizi di sepoltura</t>
  </si>
  <si>
    <t>96.30.09</t>
  </si>
  <si>
    <t>Servizi funerari e attività connesse n.c.a.</t>
  </si>
  <si>
    <t>96.4</t>
  </si>
  <si>
    <t>Attività di servizi di intermediazione per servizi alla persona</t>
  </si>
  <si>
    <t>96.40</t>
  </si>
  <si>
    <t>96.40.0</t>
  </si>
  <si>
    <t>96.40.00</t>
  </si>
  <si>
    <t>96.9</t>
  </si>
  <si>
    <t>Altre attività di servizi alla persona</t>
  </si>
  <si>
    <t>96.91</t>
  </si>
  <si>
    <t>Fornitura di servizi domestici</t>
  </si>
  <si>
    <t>96.91.0</t>
  </si>
  <si>
    <t>96.91.00</t>
  </si>
  <si>
    <t>96.99</t>
  </si>
  <si>
    <t>Altre attività di servizi alla persona n.c.a.</t>
  </si>
  <si>
    <t>96.99.1</t>
  </si>
  <si>
    <t>Servizi di cura per animali da compagnia</t>
  </si>
  <si>
    <t>96.99.11</t>
  </si>
  <si>
    <t>Servizi di presa in pensione e custodia per animali da compagnia</t>
  </si>
  <si>
    <t>96.99.12</t>
  </si>
  <si>
    <t>Servizi di toelettatura per animali da compagnia</t>
  </si>
  <si>
    <t>96.99.13</t>
  </si>
  <si>
    <t>Servizi di addestramento per animali da compagnia</t>
  </si>
  <si>
    <t>96.99.14</t>
  </si>
  <si>
    <t>Gestione di rifugi per animali</t>
  </si>
  <si>
    <t>96.99.19</t>
  </si>
  <si>
    <t>Servizi di cura per animali da compagnia n.c.a.</t>
  </si>
  <si>
    <t>96.99.9</t>
  </si>
  <si>
    <t>Altre attività varie di servizi alla persona n.c.a.</t>
  </si>
  <si>
    <t>96.99.91</t>
  </si>
  <si>
    <t>Attività di studi di tatuaggi e piercing</t>
  </si>
  <si>
    <t>96.99.92</t>
  </si>
  <si>
    <t>Servizi di incontro ed eventi simili</t>
  </si>
  <si>
    <t>96.99.93</t>
  </si>
  <si>
    <t>Servizi di organizzazione di feste e cerimonie</t>
  </si>
  <si>
    <t>96.99.94</t>
  </si>
  <si>
    <t>Servizi di consulenza di immagine</t>
  </si>
  <si>
    <t>96.99.99</t>
  </si>
  <si>
    <t>Tutte le altre attività varie di servizi alla persona n.c.a.</t>
  </si>
  <si>
    <t>97.00.1</t>
  </si>
  <si>
    <t>Attività di condomini come datori di lavoro per personale domestico</t>
  </si>
  <si>
    <t>97.00.10</t>
  </si>
  <si>
    <t>97.00.9</t>
  </si>
  <si>
    <t>Attività di famiglie e convivenze come datori di lavoro per personale domestico n.c.a.</t>
  </si>
  <si>
    <t>97.00.90</t>
  </si>
  <si>
    <t>Produzione di beni e di servizi indifferenziati per uso proprio da parte di famiglie e convivenze</t>
  </si>
  <si>
    <t>Attività di organizzazioni e organismi extraterritoriali</t>
  </si>
  <si>
    <t>Lavoratori al 31.12.2025</t>
  </si>
  <si>
    <t xml:space="preserve">B.3 Indicare il numero di dipendenti che nel corso del 2025 sono stati: </t>
  </si>
  <si>
    <t>Sulla base delle informazioni fornite, nel 2025 il turnover è stato pari a:</t>
  </si>
  <si>
    <t>C.1 GIORNI di ferie, P.A.R.1 e permessi per banca ore e conto ore per lavoratore effettivamente goduti nel 2025 (es. 20 + 4 + 9 = 33 giorni)</t>
  </si>
  <si>
    <t>C.3 MONTE ORE DI ASSENZA, CIG E STRAORDINARIO NEL 2025
(fornire il numero totale di ore di assenza effettuate dai lavoratori a tempo indeterminato full-time nel corso del 2025)</t>
  </si>
  <si>
    <t>La riga riporta il numero medio di lavoratori full-time a tempo indeterminato nel corso del 2025 (come da organici indicati in B.2)</t>
  </si>
  <si>
    <t>Punto 8: indicare il numero complessivo di ore di CIG (CIGO + CIGS + CIG in deroga) o Fondi di solidarietà (es. FIS) cui l'azienda ha fatto ricorso nel 2025.</t>
  </si>
  <si>
    <t>Punto 9: indicare il numero complessivo di ore di lavoro straordinario prestate nel 2025 eccedenti il normale orario contrattuale.</t>
  </si>
  <si>
    <t>TOTALE DIPENDENTI coinvolti in smart-working nel 2025</t>
  </si>
  <si>
    <t>dipendenti in forza
a fine 2025 (da B.1)
al netto dirigenti (da B.2)</t>
  </si>
  <si>
    <t>D3.7 L’impresa ha offerto formazione nel 2025 ai propri dipendenti (oltre a quella relativa alla sicurezza obbligatoria)?</t>
  </si>
  <si>
    <t>D3.13 Numero di lavoratori a cui nel 2025 è stato corrisposto l'elemento perequativo previsto dal CCNL</t>
  </si>
  <si>
    <t>Retribuzione lorda mensile (dic. 2025)</t>
  </si>
  <si>
    <t>Importi annuali erogati nel 2025</t>
  </si>
  <si>
    <t>Colonna A: La colonna  riporta  il numero medio di lavoratori full-time a tempo indeterminato nel corso 2025, come da organici indicati in B.2.</t>
  </si>
  <si>
    <t>Colonna B: Indicare la retribuzione mensile lorda pro-capite ordinariamente corrisposta per l'orario contrattuale di lavoro, riferita al mese di DICEMBRE 2025. Pertanto essa comprende la paga base di fatto (minimo, EDR, contingenza, indennità di funzione, scatti di anzianità, superminimi individuali e collettivi, ecc.).
ATTENZIONE: Se il personale è stato in CIG per una settimana in DICEMBRE, indicare la retribuzione media mensile normalmente pagata, escludendo pertanto l'effetto di riduzione della CIG.
Non devono essere conteggiati: maggiorazioni per turni o per altro motivo, eventuale lavoro straordinario, pagamenti per festività coincidenti con la domenica, mensilità aggiuntive previste dal CCNL, integrazioni per carichi familiari o per altro motivo, assenze non retribuite, quota di tredicesima, ratei di premi o bonus.</t>
  </si>
  <si>
    <t>Colonna E: Indicare l'importo medio annuo relativo al premio variabile, collettivo o di natura unilaterale, erogato nel 2025, ovvero le erogazioni che variano in base a parametri di presenza, partecipazione, produttività, redditività, risultato, ecc.</t>
  </si>
  <si>
    <t>somma importi erogati ai lavoratori in forza a DICEMBRE 2025</t>
  </si>
  <si>
    <t>numero dei lavoratori in forza a DICEMBRE 2025, indicati nella colonna A (Numero dipendenti)</t>
  </si>
  <si>
    <t>F.1 Al 31/12/2025 nell'impresa erano presenti lavoratori iscritti a una organizzazione sindacale</t>
  </si>
  <si>
    <t>F.3 Numero di rappresentanti per ogni organizzazione sindacale al 31/12/2025</t>
  </si>
  <si>
    <t>F.4 Monte ore dei permessi sindacali complessivamente fruiti nel 2025 per le rappresentanze aziendali (RSU, RLS, ecc.)</t>
  </si>
  <si>
    <t>F.5 Numero dei dirigenti sindacali provinciali e nazionali per organizzazione sindacale al 31/12/2025</t>
  </si>
  <si>
    <t>F.6 Monte ore dei permessi sindacali, per dirigenti provinciali o nazionali, fruiti nel 2025</t>
  </si>
  <si>
    <t>B.4 Numero di trasformazioni a tempo indeterminato nel 2025</t>
  </si>
  <si>
    <t>B.5 NUOVE ASSUNZIONI nel 2025 (dalle nuove assunzioni a tempo indeterminato vanno escluse le trasformazioni)</t>
  </si>
  <si>
    <t>Sulla base dei dati forniti (al 31/12/2025) in B.1, la quota di lavoratori over-60 è pari a</t>
  </si>
  <si>
    <t xml:space="preserve">Coinvolgimento in programmi di mentoring / affiancamento di risorse più giovani </t>
  </si>
  <si>
    <r>
      <t xml:space="preserve">Cambio di attività o mansioni in funzione dell'età e delle competenze / </t>
    </r>
    <r>
      <rPr>
        <sz val="10"/>
        <rFont val="Arial"/>
        <family val="2"/>
      </rPr>
      <t>Job rotation</t>
    </r>
  </si>
  <si>
    <t>Percorsi di riqualificazione (upskilling/reskilling)</t>
  </si>
  <si>
    <t>Flessibilizzazione dell’orario di lavoro (part-time senior, phased retirement)</t>
  </si>
  <si>
    <t>Adattamenti ergonomici del posto di lavoro</t>
  </si>
  <si>
    <t>Incentivi all’uscita anticipata / accompagnamento al pensionamento</t>
  </si>
  <si>
    <t>Sostituzione dopo il pensionamento</t>
  </si>
  <si>
    <t>Proposte di trattenimento in azienda anche dopo il raggiungimento dell'età pensionabile (es: alle dipendenze o con ruoli di consulenza)</t>
  </si>
  <si>
    <t>Sulla base dei dati forniti (al 31/12/2025) in B.1, la quota di lavoratori under-30 è pari a</t>
  </si>
  <si>
    <t>Attrazione e inserimento di giovani da altre parti d'Italia (supporto a spese di trasferimento/alloggio)</t>
  </si>
  <si>
    <t>Attrazione e inserimento di giovani dall’estero (recruiting internazionale, relocation, supporto visti/permessi)</t>
  </si>
  <si>
    <t>Programmi di formazione iniziale e “onboarding” dedicato</t>
  </si>
  <si>
    <t>Coinvolgimento in programmi di mentoring / affiancamento intergenerazionale con risorse più senior</t>
  </si>
  <si>
    <t>Percorsi di crescita e carriera (job rotation, avanzamenti, responsabilizzazione)</t>
  </si>
  <si>
    <t>Iniziative di retention (premi, programmi per giovani talenti)</t>
  </si>
  <si>
    <t>Iniziative di welfare articolate e flessibili, tarate su cluster di popolazione aziendale (incluse palestre, iniziative su nutrizione, salute psicologica, ecc.)</t>
  </si>
  <si>
    <t>Lavoro agile / Smart working</t>
  </si>
  <si>
    <t>B.6 Qual è al 31.12.2025 il numero di lavoratori dipendenti di 60 o più anni?</t>
  </si>
  <si>
    <r>
      <t xml:space="preserve">D1.1 L’impresa ha utilizzato il lavoro agile / smart working </t>
    </r>
    <r>
      <rPr>
        <b/>
        <u/>
        <sz val="10"/>
        <color theme="1"/>
        <rFont val="Arial"/>
        <family val="2"/>
      </rPr>
      <t>nel 2025</t>
    </r>
    <r>
      <rPr>
        <b/>
        <sz val="10"/>
        <color theme="1"/>
        <rFont val="Arial"/>
        <family val="2"/>
      </rPr>
      <t>?</t>
    </r>
  </si>
  <si>
    <t>D1.2 Se sì, quanti sono stati i dipendenti (non dirigenti) coinvolti a fine 2025, e per quanti giorni mediamente alla settimana (o al mese) di utilizzo consentito dello smart working?</t>
  </si>
  <si>
    <t>Trasferimento di lavorazioni in altri stabilimenti (anche all'estero)</t>
  </si>
  <si>
    <t>in particolare per:</t>
  </si>
  <si>
    <t>formazione scuola-lavoro (ex-PCTO)</t>
  </si>
  <si>
    <t>docenze tecniche</t>
  </si>
  <si>
    <t>visite aziendali</t>
  </si>
  <si>
    <t>accordi di partenariato 4+2</t>
  </si>
  <si>
    <t>Scuole secondarie di secondo grado e/o IeFP</t>
  </si>
  <si>
    <r>
      <t>D2.5 Quali sono le principali difficoltà che avete incontrato nell’adozione di soluzioni di Intelligenza Artificiale?</t>
    </r>
    <r>
      <rPr>
        <sz val="10"/>
        <rFont val="Arial"/>
        <family val="2"/>
      </rPr>
      <t xml:space="preserve"> (possibili più risposte)</t>
    </r>
  </si>
  <si>
    <t>Se sì, specificare quali sono stati messi a disposizione nel 2025:</t>
  </si>
  <si>
    <t>Assistenza sanitaria integrativa</t>
  </si>
  <si>
    <t>Previdenza complementare</t>
  </si>
  <si>
    <t>Servizi di trasporto collettivo e/o rimborso spese trasporto pubblico</t>
  </si>
  <si>
    <r>
      <t xml:space="preserve">Mensa aziendale o equivalente
</t>
    </r>
    <r>
      <rPr>
        <i/>
        <sz val="10"/>
        <color theme="1"/>
        <rFont val="Arial"/>
        <family val="2"/>
      </rPr>
      <t>(considerare la somministrazione di vitto come equiparabile alla mensa)</t>
    </r>
  </si>
  <si>
    <t>Buono pasto</t>
  </si>
  <si>
    <t>Somme e servizi con finalità di educazione, istruzione, ricreazione, assistenza sociale e sanitaria o culto</t>
  </si>
  <si>
    <t>Somme e servizi di educazione, istruzione, ricreazione e borse di studio per familiari</t>
  </si>
  <si>
    <t>Assistenza ai familiari anziani o non autosufficienti</t>
  </si>
  <si>
    <t>Carrello della spesa/Buoni carburante</t>
  </si>
  <si>
    <t>Rimborso utenze</t>
  </si>
  <si>
    <r>
      <t xml:space="preserve">Altri fringe benefit
</t>
    </r>
    <r>
      <rPr>
        <i/>
        <sz val="10"/>
        <color theme="1"/>
        <rFont val="Arial"/>
        <family val="2"/>
      </rPr>
      <t>(autovetture assegnate ad uso promiscuo; fabbricati in locazione, in uso o in comodato; prestiti agevolati)</t>
    </r>
  </si>
  <si>
    <r>
      <rPr>
        <b/>
        <sz val="10"/>
        <rFont val="Calibri"/>
        <family val="2"/>
      </rPr>
      <t>→</t>
    </r>
    <r>
      <rPr>
        <sz val="10"/>
        <rFont val="Arial"/>
        <family val="2"/>
      </rPr>
      <t xml:space="preserve"> Qual è il valore del buono pasto?</t>
    </r>
  </si>
  <si>
    <t xml:space="preserve">D3.3 L’azienda ha erogato premi variabili collettivi nel 2025? </t>
  </si>
  <si>
    <t>D3.12 Con riferimento al triennio 2023-2025 sono previsti progetti formativi di almeno 24 ore di formazione?</t>
  </si>
  <si>
    <t>Conversione del premio di risultato</t>
  </si>
  <si>
    <t>Erogazione attribuita direttamente dall'azienda per applicazione di previsioni da CCNL</t>
  </si>
  <si>
    <t>Erogazione attribuita direttamente dall'azienda per applicazione di previsioni da contratto aziendale</t>
  </si>
  <si>
    <t>Erogazione attribuita direttamente dall'azienda per decisione unilaterale dell'azienda</t>
  </si>
  <si>
    <r>
      <t>D3.4-bis</t>
    </r>
    <r>
      <rPr>
        <i/>
        <sz val="10"/>
        <rFont val="Arial"/>
        <family val="2"/>
      </rPr>
      <t xml:space="preserve"> (se sì in D3.4) </t>
    </r>
    <r>
      <rPr>
        <b/>
        <sz val="10"/>
        <rFont val="Arial"/>
        <family val="2"/>
      </rPr>
      <t>Quali sono le fonti del welfare erogato in azienda?</t>
    </r>
  </si>
  <si>
    <t>se disponibile, indicare il valore attribuito per categoria:</t>
  </si>
  <si>
    <t>operai</t>
  </si>
  <si>
    <t>impiegati</t>
  </si>
  <si>
    <t>quadri</t>
  </si>
  <si>
    <t>media ponderata</t>
  </si>
  <si>
    <t xml:space="preserve"> (se i valori differenziati per categoria di lavoratori non sono disponibili, riportare un valore medio)</t>
  </si>
  <si>
    <t>Check-up assenze anno 2025</t>
  </si>
  <si>
    <t>* Numero medio di lavoratori a tempo indeterminato full-time in organico a dicembre 2024 e a dicembre 2025</t>
  </si>
  <si>
    <t xml:space="preserve">   lavoratori al 31.12.2025</t>
  </si>
  <si>
    <t xml:space="preserve">        numero medio lavoratori nel 2025</t>
  </si>
  <si>
    <t xml:space="preserve">   festività infrasettimanali nel 2025</t>
  </si>
  <si>
    <r>
      <rPr>
        <b/>
        <i/>
        <u/>
        <sz val="11"/>
        <rFont val="Arial"/>
        <family val="2"/>
      </rPr>
      <t>Ore lavorabili</t>
    </r>
    <r>
      <rPr>
        <b/>
        <i/>
        <sz val="11"/>
        <rFont val="Arial"/>
        <family val="2"/>
      </rPr>
      <t>:     (365 - 104 - 11 - 33) x (40 - 60/60)/5 - 50 =</t>
    </r>
  </si>
  <si>
    <r>
      <t>D3.6</t>
    </r>
    <r>
      <rPr>
        <i/>
        <sz val="10"/>
        <rFont val="Arial"/>
        <family val="2"/>
      </rPr>
      <t xml:space="preserve">  </t>
    </r>
    <r>
      <rPr>
        <b/>
        <sz val="10"/>
        <rFont val="Arial"/>
        <family val="2"/>
      </rPr>
      <t>Qual è il valore del credito welfare attribuito per decisione unilaterale dell'azienda nel 2025 a ciascun dipendente?</t>
    </r>
  </si>
  <si>
    <r>
      <t>D3.5 Quanti lavoratori (</t>
    </r>
    <r>
      <rPr>
        <b/>
        <u/>
        <sz val="10"/>
        <rFont val="Arial"/>
        <family val="2"/>
      </rPr>
      <t>a tempo indeterminato</t>
    </r>
    <r>
      <rPr>
        <b/>
        <sz val="10"/>
        <rFont val="Arial"/>
        <family val="2"/>
      </rPr>
      <t>) hanno esercitato l'opzione di conversione del premio in welfare nel 2025 e per quale percentuale del premio?</t>
    </r>
  </si>
  <si>
    <t>Codice Identificativo</t>
  </si>
  <si>
    <t>Versione questionario</t>
  </si>
  <si>
    <t>Persona a cui inviare la sintesi</t>
  </si>
  <si>
    <t>E-mail</t>
  </si>
  <si>
    <t>Impresa</t>
  </si>
  <si>
    <t>Associazione</t>
  </si>
  <si>
    <t>PIVA</t>
  </si>
  <si>
    <t>Ateco 2-digit</t>
  </si>
  <si>
    <t>Unità locale</t>
  </si>
  <si>
    <t>2025
Maschi</t>
  </si>
  <si>
    <t>2025
Femmine</t>
  </si>
  <si>
    <t>2025 M 
di cui
part-time</t>
  </si>
  <si>
    <t>2025 F 
di cui
part-time</t>
  </si>
  <si>
    <t>Cessati 2025</t>
  </si>
  <si>
    <t>Cessati per dimissioni 2025</t>
  </si>
  <si>
    <t>Cessati per uscita incentivata</t>
  </si>
  <si>
    <t>Tasso di turnover 2025</t>
  </si>
  <si>
    <t xml:space="preserve">Proposte di trattenimento in azienda anche dopo il raggiungimento dell'età pensionabile </t>
  </si>
  <si>
    <t>Coinvolgimento in programmi di mentoring / affiancamento di risorse più giovani</t>
  </si>
  <si>
    <t>Adattamenti ergonomici o organizzativi del posto di lavoro</t>
  </si>
  <si>
    <t>Attrazione giovani estero (relocation, visti/permessi)</t>
  </si>
  <si>
    <t>Formazione iniziale e “onboarding” dedicato</t>
  </si>
  <si>
    <t>Mentoring / affiancamento intergenerazionale</t>
  </si>
  <si>
    <t>Percorsi di crescita e carriera</t>
  </si>
  <si>
    <t>Retention (premi, programmi per giovani talenti)</t>
  </si>
  <si>
    <t>Sistemi di welfare articolati (ad es. alloggio, auto, ecc.)</t>
  </si>
  <si>
    <t>I dati
si riferiscono a:</t>
  </si>
  <si>
    <t>Quadri
Femmine</t>
  </si>
  <si>
    <t>Impiegati/Intermedi
Maschi</t>
  </si>
  <si>
    <t>Impiegati/Intermedi
Femmine</t>
  </si>
  <si>
    <t>Operai
Maschi</t>
  </si>
  <si>
    <t>Operai
Femmine</t>
  </si>
  <si>
    <t>Fino a 3 giorni alla settimana (o fino a 12 giorni al mese)</t>
  </si>
  <si>
    <t>Più di 3 giorni alla settimana (o più di 12 giorni al mese)</t>
  </si>
  <si>
    <t>TOTALE dipendenti coinvolti</t>
  </si>
  <si>
    <t>sul totale di</t>
  </si>
  <si>
    <t>Sì, per competenze trasversali (cd. soft skills)</t>
  </si>
  <si>
    <t>Sì, per competenze tecniche</t>
  </si>
  <si>
    <t>Sì, per competenze digitali</t>
  </si>
  <si>
    <t>Formazione al personale oltre obbligatoria</t>
  </si>
  <si>
    <t>Ricorso a servizi esterni</t>
  </si>
  <si>
    <t>Allargamento bacino di ricerca</t>
  </si>
  <si>
    <t>Inserimento personale da altri Paesi</t>
  </si>
  <si>
    <t xml:space="preserve">Partecipazione a partenariati pubblico-privati </t>
  </si>
  <si>
    <t>Coinvolgimento in programmi educativi (ITS, PCTO, …)</t>
  </si>
  <si>
    <t xml:space="preserve">Non ancora, ma stiamo valutando l'adozione di soluzioni di Intelligenza Artificiale </t>
  </si>
  <si>
    <t>Sì, abbiamo adottato e utilizziamo regolarmente strumenti di Intelligenza Artificiale nelle attività aziendali  o ne stiamo sperimentando l'adozione</t>
  </si>
  <si>
    <t>Servizi/rimborso trasporto collettivo</t>
  </si>
  <si>
    <t>Mensa aziendale o equivalente</t>
  </si>
  <si>
    <t>Educazione, istruzione</t>
  </si>
  <si>
    <t>Educazione e istruzione dei familiari</t>
  </si>
  <si>
    <t>Assistenza ai familiari non autosufficienti</t>
  </si>
  <si>
    <t>Altri fringe benefit</t>
  </si>
  <si>
    <t>Valore buono pasto</t>
  </si>
  <si>
    <t>% premio Op.-Imp.-Int-</t>
  </si>
  <si>
    <t>N. Quadri</t>
  </si>
  <si>
    <t>% premio Quadri</t>
  </si>
  <si>
    <t>valore medio</t>
  </si>
  <si>
    <t>Specificare</t>
  </si>
  <si>
    <t>regolamento senza accordo</t>
  </si>
  <si>
    <t>Numero OFA - operai</t>
  </si>
  <si>
    <t>Numero IMPIEGATI coinvolti</t>
  </si>
  <si>
    <t>Numero OFA - impiegati</t>
  </si>
  <si>
    <t>Numero QUADRI coinvolti</t>
  </si>
  <si>
    <t>Numero OFA - quadri</t>
  </si>
  <si>
    <t>Action learning</t>
  </si>
  <si>
    <t>On the job</t>
  </si>
  <si>
    <t>Tecnologia avanzata /digitale</t>
  </si>
  <si>
    <t>Trasversale</t>
  </si>
  <si>
    <t>Gestionale</t>
  </si>
  <si>
    <t>SI per tutti i dipendenti</t>
  </si>
  <si>
    <t>SI per una parte dei dipendenti</t>
  </si>
  <si>
    <t>Conseguita</t>
  </si>
  <si>
    <t>di cui Femmine</t>
  </si>
  <si>
    <t>Retribuzione lorda mensile (dic25)</t>
  </si>
  <si>
    <t>di cui:
Scatti 
di anzianità</t>
  </si>
  <si>
    <t>di cui:
Superminimo individuale</t>
  </si>
  <si>
    <t>Iscritti
TOTALE</t>
  </si>
  <si>
    <t>Rappresentanti FIM-CISL</t>
  </si>
  <si>
    <t>Rappresentanti UILM-UIL</t>
  </si>
  <si>
    <t>Rappresentanti FISMIC</t>
  </si>
  <si>
    <t>Rappresentanti UGLM-UGL</t>
  </si>
  <si>
    <t>Rappresentanti FAILMS-CISAL</t>
  </si>
  <si>
    <t>Rappresentanti Altre sigle</t>
  </si>
  <si>
    <t>Rappresentanti TOTALE</t>
  </si>
  <si>
    <t>XLIX Indagine dell'industria metalmeccanica
e della installazione di impianti - 2025</t>
  </si>
  <si>
    <t>B.8 Qual è al 31.12.2025 il numero di lavoratori dipendenti fino a 30 anni di età?</t>
  </si>
  <si>
    <t>Ateco2025</t>
  </si>
  <si>
    <t>2024
Femmine</t>
  </si>
  <si>
    <t>2024 M 
di cui
part-time</t>
  </si>
  <si>
    <t>2024 F 
di cui
part-time</t>
  </si>
  <si>
    <t>Azienda plurilocalizzata: No</t>
  </si>
  <si>
    <t>I dati si riferiscono a: Impresa
a livello nazionale</t>
  </si>
  <si>
    <t>Provincia della: Sede principale</t>
  </si>
  <si>
    <t>Indeterminato full-time: 2024
Maschi</t>
  </si>
  <si>
    <t>Indeterminato part-time: 2024
Maschi</t>
  </si>
  <si>
    <t>TOTALE INDETERMINATO 2024
Maschi</t>
  </si>
  <si>
    <t>Determinato full-time: 2024
Maschi</t>
  </si>
  <si>
    <t>Determinato part-time: 2024
Maschi</t>
  </si>
  <si>
    <t>Apprendistato: 2024
Maschi</t>
  </si>
  <si>
    <t>TOTALE: 2024
Maschi</t>
  </si>
  <si>
    <t>Indeterminato - Dirigenti: 2024
Maschi</t>
  </si>
  <si>
    <t>Indeterminato - Quadri: 2024
Maschi</t>
  </si>
  <si>
    <t>Indeterminato - Impiegati: 2024
Maschi</t>
  </si>
  <si>
    <t>Indeterminato - Intermedi: 2024
Maschi</t>
  </si>
  <si>
    <t>Indeterminato - Operai: 2024
Maschi</t>
  </si>
  <si>
    <t>Indeterminato - TOTALE: 2024
Maschi</t>
  </si>
  <si>
    <t>Domanda B.3 - turnover Assunti 2025</t>
  </si>
  <si>
    <t>B.6 N. lavoratori over-60</t>
  </si>
  <si>
    <t>B.7 Azioni implementate Sostituzione dopo il pensionamento</t>
  </si>
  <si>
    <t>Cambio di attività o mansioni in funzione dell'età e delle competenze / Job rotation</t>
  </si>
  <si>
    <t>B.8 N. lavoratori under-30</t>
  </si>
  <si>
    <t>B.9 Azioni implementate Attrazione giovani Italia (trasferimento/alloggio)</t>
  </si>
  <si>
    <t>Ferie:
(giorni medi pro-capite) Quadri/
Impiegati/Intermedi</t>
  </si>
  <si>
    <t>Ore di lavoro:
(settimanali pro-capite) Quadri/
Impiegati/Intermedi</t>
  </si>
  <si>
    <t>Pause retribuite:
(minuti settimanali pro-capite) Quadri/
Impiegati/Intermedi</t>
  </si>
  <si>
    <t xml:space="preserve"> Quadri:
(Indeterminato, numero medio) Maschi</t>
  </si>
  <si>
    <t>Impiegati/Intermedi:
(Indeterminato, numero medio) Maschi</t>
  </si>
  <si>
    <t>Operai:
(Indeterminato, numero medio) Maschi</t>
  </si>
  <si>
    <t>Infortuni per lavoro e malattie professionali Quadri
Maschi</t>
  </si>
  <si>
    <t>Malattie non professionali  Quadri
Maschi</t>
  </si>
  <si>
    <t>di cui: per carenza Quadri
Maschi</t>
  </si>
  <si>
    <t>Congedi retribuiti Quadri
Maschi</t>
  </si>
  <si>
    <t>Permessi 104 Quadri
Maschi</t>
  </si>
  <si>
    <t>Altri permessi retribuiti Quadri
Maschi</t>
  </si>
  <si>
    <t>Altre assenze non retribuite Quadri
Maschi</t>
  </si>
  <si>
    <t>Assenze per sciopero Quadri
Maschi</t>
  </si>
  <si>
    <t>CIG + FIS Quadri
Maschi</t>
  </si>
  <si>
    <t>ORE DI LAVORO STRAORDINARIO Impiegati/Intermedi
Maschi</t>
  </si>
  <si>
    <t>D1.1 Lavoro agile nel 2025 No</t>
  </si>
  <si>
    <t>D1.2 Numero dipendenti coinvolti Fino a 1 giorno alla settimana (o fino a 4 giorni al mese)</t>
  </si>
  <si>
    <t>D2.1 Difficoltà di reperimento No ricerche</t>
  </si>
  <si>
    <t>D2.2 Azioni intraprese Nessuna</t>
  </si>
  <si>
    <t>D2.2-bis A che livello l'azienda è stata coinvolta in programmi educativi? Scuole primarie / secondarie di primo grado</t>
  </si>
  <si>
    <t>Università (per didattica, ricerca, terzamissione, placement)</t>
  </si>
  <si>
    <t>D2.3 L'azienda ha integrato l'Intelligenza Artificiale nei propri processi? No, non siamo interessati a utilizzarla</t>
  </si>
  <si>
    <t>D2.4 Lato capitale umano, quali azioni ha intrapreso l’azienda per integrare l’IA nei propri processi o per valutarne l’integrazione? (possibili più risposte) Nessuna azione specifica</t>
  </si>
  <si>
    <t>D2.5 Quali sono le principali difficoltà che avete incontrato nell’adozione di soluzioni di Intelligenza Artificiale? Mancanza di informazioni chiare sulle opportunità offerte dall’IA</t>
  </si>
  <si>
    <t>D3.1 Contratto aziendale ATTUALMENTE applicato No</t>
  </si>
  <si>
    <t>D3.3 Premi variabili collettivi erogati nel 2025 No</t>
  </si>
  <si>
    <t>D3.4 Iniziative di welfare No</t>
  </si>
  <si>
    <t>Quali Assistenza sanitaria integrativa</t>
  </si>
  <si>
    <t>D3.4-bis Fonti del welfare Conversione del premio di risultato</t>
  </si>
  <si>
    <t>D3.5 N. lavoratori (tempo indet.) che hanno convertito premio in welfare e percentuale premio N. Op.-Imp.-Int-</t>
  </si>
  <si>
    <t>D3.6 Ammontare erogazione welfare operai</t>
  </si>
  <si>
    <t>B.4 Numero di trasformazioni a tempo indeterminato nel 2025 di cui in precedenza con contratto: a tempo determinato</t>
  </si>
  <si>
    <t>B.5 NUOVE ASSUNZIONI nel 2025 con contratto: Indeterminato full-time</t>
  </si>
  <si>
    <t>D3.2 Premio di risultato accordo 14 luglio</t>
  </si>
  <si>
    <t>D3.7 Formazione NO</t>
  </si>
  <si>
    <t>D3.8 Lavoratori  e OFA Numero OPERAI coinvolti</t>
  </si>
  <si>
    <t>D3.9 Modalità di erogazione della formazione Aula</t>
  </si>
  <si>
    <t>D3.10 Contenuti della formazione (esclusi quelli di sicurezza obbligatoria) Tecnica di base /tradizionale</t>
  </si>
  <si>
    <t>D3.11 Modalità di finanziamento della formazione Autofinanziamento</t>
  </si>
  <si>
    <t>D3.12 Triennio 2024-2025 - formazione NO, per nessun dipendente</t>
  </si>
  <si>
    <t xml:space="preserve">D3.13 El.pereq. CCNL Numero lavoratori </t>
  </si>
  <si>
    <t>D3.14 L'azienda ha introdotto misure in materia di politiche di genere? No</t>
  </si>
  <si>
    <t>Se sì, in quali ambiti? Garanzia delle pari opportunità e della parità di trattamento economico tra lavoratori</t>
  </si>
  <si>
    <t>D3.15 Certificazione genere Non conseguita</t>
  </si>
  <si>
    <t xml:space="preserve"> Se No, è intenzione dell'azienda avviare il percorso per il suo ottenimento? No</t>
  </si>
  <si>
    <t>Retribuzioni di fatto Apprendisti: Numero
dipendenti</t>
  </si>
  <si>
    <t>Retribuzioni di fatto Operai (D1): Numero
dipendenti</t>
  </si>
  <si>
    <t>Retribuzioni di fatto Operai (D2): Numero
dipendenti</t>
  </si>
  <si>
    <t>Retribuzioni di fatto Operai (C1): Numero
dipendenti</t>
  </si>
  <si>
    <t>Retribuzioni di fatto Operai (C2): Numero
dipendenti</t>
  </si>
  <si>
    <t>Retribuzioni di fatto Operai (C3): Numero
dipendenti</t>
  </si>
  <si>
    <t>Retribuzioni di fatto Operai (B1): Numero
dipendenti</t>
  </si>
  <si>
    <t>Retribuzioni di fatto CS (C2): Numero
dipendenti</t>
  </si>
  <si>
    <t>Retribuzioni di fatto CS (C3): Numero
dipendenti</t>
  </si>
  <si>
    <t>Retribuzioni di fatto Impiegati (D1): Numero
dipendenti</t>
  </si>
  <si>
    <t>Retribuzioni di fatto Impiegati (D2): Numero
dipendenti</t>
  </si>
  <si>
    <t>Retribuzioni di fatto Impiegati (C2): Numero
dipendenti</t>
  </si>
  <si>
    <t>Retribuzioni di fatto Impiegati (C3): Numero
dipendenti</t>
  </si>
  <si>
    <t>Retribuzioni di fatto Impiegati (B1): Numero
dipendenti</t>
  </si>
  <si>
    <t>Retribuzioni di fatto Impiegati (B2): Numero
dipendenti</t>
  </si>
  <si>
    <t>Retribuzioni di fatto Impiegati (B3): Numero
dipendenti</t>
  </si>
  <si>
    <t>Retribuzioni di fatto Quadri (A1): Numero
dipendenti</t>
  </si>
  <si>
    <t>F.1 Iscritti alle organizzazioni sindacali No</t>
  </si>
  <si>
    <t>Numero iscritti FIOM-CGIL</t>
  </si>
  <si>
    <t>F.2 Rappresentanza sindacale in azienda No</t>
  </si>
  <si>
    <t>F.3 Numero rappresentanti Rappresentanti FIOM-CGIL</t>
  </si>
  <si>
    <t>F.4 Monte ore permessi sindacali Monte ore permessi sindacali</t>
  </si>
  <si>
    <t>F.5 Dirigenti sindacali provinciali e nazionali FIOM-CGIL</t>
  </si>
  <si>
    <t>F.6 Monte ore permessi sindacali Monte ore permessi sindacali</t>
  </si>
  <si>
    <t>Unità locale2</t>
  </si>
  <si>
    <t>2024
Femmine3</t>
  </si>
  <si>
    <t>2025
Maschi4</t>
  </si>
  <si>
    <t>2025
Femmine5</t>
  </si>
  <si>
    <t>2024
Femmine6</t>
  </si>
  <si>
    <t>2025
Maschi7</t>
  </si>
  <si>
    <t>2025
Femmine8</t>
  </si>
  <si>
    <t>2024
Femmine9</t>
  </si>
  <si>
    <t>2025
Maschi10</t>
  </si>
  <si>
    <t>2025
Femmine11</t>
  </si>
  <si>
    <t>2024
Femmine12</t>
  </si>
  <si>
    <t>2025
Maschi13</t>
  </si>
  <si>
    <t>2025
Femmine14</t>
  </si>
  <si>
    <t>2024
Femmine15</t>
  </si>
  <si>
    <t>2025
Maschi16</t>
  </si>
  <si>
    <t>2025
Femmine17</t>
  </si>
  <si>
    <t>2024
Femmine18</t>
  </si>
  <si>
    <t>2025
Maschi19</t>
  </si>
  <si>
    <t>2025
Femmine20</t>
  </si>
  <si>
    <t>2024
Femmine21</t>
  </si>
  <si>
    <t>2025
Maschi22</t>
  </si>
  <si>
    <t>2025
Femmine23</t>
  </si>
  <si>
    <t>2024 M 
di cui
part-time24</t>
  </si>
  <si>
    <t>2024
Femmine25</t>
  </si>
  <si>
    <t>2024 F 
di cui
part-time26</t>
  </si>
  <si>
    <t>2025
Maschi27</t>
  </si>
  <si>
    <t>2025 M 
di cui
part-time28</t>
  </si>
  <si>
    <t>2025
Femmine29</t>
  </si>
  <si>
    <t>2025 F 
di cui
part-time30</t>
  </si>
  <si>
    <t>2024 M 
di cui
part-time31</t>
  </si>
  <si>
    <t>2024
Femmine32</t>
  </si>
  <si>
    <t>2024 F 
di cui
part-time33</t>
  </si>
  <si>
    <t>2025
Maschi34</t>
  </si>
  <si>
    <t>2025 M 
di cui
part-time35</t>
  </si>
  <si>
    <t>2025
Femmine36</t>
  </si>
  <si>
    <t>2025 F 
di cui
part-time37</t>
  </si>
  <si>
    <t>2024 M 
di cui
part-time38</t>
  </si>
  <si>
    <t>2024
Femmine39</t>
  </si>
  <si>
    <t>2024 F 
di cui
part-time40</t>
  </si>
  <si>
    <t>2025
Maschi41</t>
  </si>
  <si>
    <t>2025 M 
di cui
part-time42</t>
  </si>
  <si>
    <t>2025
Femmine43</t>
  </si>
  <si>
    <t>2025 F 
di cui
part-time44</t>
  </si>
  <si>
    <t>2024 M 
di cui
part-time45</t>
  </si>
  <si>
    <t>2024
Femmine46</t>
  </si>
  <si>
    <t>2024 F 
di cui
part-time47</t>
  </si>
  <si>
    <t>2025
Maschi48</t>
  </si>
  <si>
    <t>2025 M 
di cui
part-time49</t>
  </si>
  <si>
    <t>2025
Femmine50</t>
  </si>
  <si>
    <t>2025 F 
di cui
part-time51</t>
  </si>
  <si>
    <t>2024 M 
di cui
part-time52</t>
  </si>
  <si>
    <t>2024
Femmine53</t>
  </si>
  <si>
    <t>2024 F 
di cui
part-time54</t>
  </si>
  <si>
    <t>2025
Maschi55</t>
  </si>
  <si>
    <t>2025 M 
di cui
part-time56</t>
  </si>
  <si>
    <t>2025
Femmine57</t>
  </si>
  <si>
    <t>2025 F 
di cui
part-time58</t>
  </si>
  <si>
    <t>Operai59</t>
  </si>
  <si>
    <t>Operai60</t>
  </si>
  <si>
    <t>Femmine61</t>
  </si>
  <si>
    <t>Femmine62</t>
  </si>
  <si>
    <t>Quadri
Femmine63</t>
  </si>
  <si>
    <t>Impiegati/Intermedi
Maschi64</t>
  </si>
  <si>
    <t>Impiegati/Intermedi
Femmine65</t>
  </si>
  <si>
    <t>Operai
Maschi66</t>
  </si>
  <si>
    <t>Operai
Femmine67</t>
  </si>
  <si>
    <t>Quadri
Femmine68</t>
  </si>
  <si>
    <t>Impiegati/Intermedi
Maschi69</t>
  </si>
  <si>
    <t>Impiegati/Intermedi
Femmine70</t>
  </si>
  <si>
    <t>Operai
Maschi71</t>
  </si>
  <si>
    <t>Operai
Femmine72</t>
  </si>
  <si>
    <t>Quadri
Femmine73</t>
  </si>
  <si>
    <t>Impiegati/Intermedi
Maschi74</t>
  </si>
  <si>
    <t>Impiegati/Intermedi
Femmine75</t>
  </si>
  <si>
    <t>Operai
Maschi76</t>
  </si>
  <si>
    <t>Operai
Femmine77</t>
  </si>
  <si>
    <t>Quadri
Femmine78</t>
  </si>
  <si>
    <t>Impiegati/Intermedi
Maschi79</t>
  </si>
  <si>
    <t>Impiegati/Intermedi
Femmine80</t>
  </si>
  <si>
    <t>Operai
Maschi81</t>
  </si>
  <si>
    <t>Operai
Femmine82</t>
  </si>
  <si>
    <t>Quadri
Femmine83</t>
  </si>
  <si>
    <t>Impiegati/Intermedi
Maschi84</t>
  </si>
  <si>
    <t>Impiegati/Intermedi
Femmine85</t>
  </si>
  <si>
    <t>Operai
Maschi86</t>
  </si>
  <si>
    <t>Operai
Femmine87</t>
  </si>
  <si>
    <t>Quadri
Femmine88</t>
  </si>
  <si>
    <t>Impiegati/Intermedi
Maschi89</t>
  </si>
  <si>
    <t>Impiegati/Intermedi
Femmine90</t>
  </si>
  <si>
    <t>Operai
Maschi91</t>
  </si>
  <si>
    <t>Operai
Femmine92</t>
  </si>
  <si>
    <t>Quadri
Femmine93</t>
  </si>
  <si>
    <t>Impiegati/Intermedi
Maschi94</t>
  </si>
  <si>
    <t>Impiegati/Intermedi
Femmine95</t>
  </si>
  <si>
    <t>Operai
Maschi96</t>
  </si>
  <si>
    <t>Operai
Femmine97</t>
  </si>
  <si>
    <t>Quadri
Femmine98</t>
  </si>
  <si>
    <t>Impiegati/Intermedi
Maschi99</t>
  </si>
  <si>
    <t>Impiegati/Intermedi
Femmine100</t>
  </si>
  <si>
    <t>Operai
Maschi101</t>
  </si>
  <si>
    <t>Operai
Femmine102</t>
  </si>
  <si>
    <t>Impiegati/Intermedi
Femmine103</t>
  </si>
  <si>
    <t>Operai
Maschi104</t>
  </si>
  <si>
    <t>Operai
Femmine105</t>
  </si>
  <si>
    <t>Sì106</t>
  </si>
  <si>
    <t>Altro (specificare)107</t>
  </si>
  <si>
    <t>Sì108</t>
  </si>
  <si>
    <t>Sì109</t>
  </si>
  <si>
    <t>Sì110</t>
  </si>
  <si>
    <t>TOTALE111</t>
  </si>
  <si>
    <t>Sì112</t>
  </si>
  <si>
    <t>Specificare113</t>
  </si>
  <si>
    <t>Specificare114</t>
  </si>
  <si>
    <t>Specificare115</t>
  </si>
  <si>
    <t>Sì116</t>
  </si>
  <si>
    <t>di cui Femmine117</t>
  </si>
  <si>
    <t>Retribuzione lorda mensile (dic25)118</t>
  </si>
  <si>
    <t>di cui:
Scatti 
di anzianità119</t>
  </si>
  <si>
    <t>di cui:
Superminimo individuale120</t>
  </si>
  <si>
    <t>Premio variabile121</t>
  </si>
  <si>
    <t>Altri premi, mensilità aggiuntive122</t>
  </si>
  <si>
    <t>di cui Femmine123</t>
  </si>
  <si>
    <t>Retribuzione lorda mensile (dic25)124</t>
  </si>
  <si>
    <t>di cui:
Scatti 
di anzianità125</t>
  </si>
  <si>
    <t>di cui:
Superminimo individuale126</t>
  </si>
  <si>
    <t>Premio variabile127</t>
  </si>
  <si>
    <t>Altri premi, mensilità aggiuntive128</t>
  </si>
  <si>
    <t>di cui Femmine129</t>
  </si>
  <si>
    <t>Retribuzione lorda mensile (dic25)130</t>
  </si>
  <si>
    <t>di cui:
Scatti 
di anzianità131</t>
  </si>
  <si>
    <t>di cui:
Superminimo individuale132</t>
  </si>
  <si>
    <t>Premio variabile133</t>
  </si>
  <si>
    <t>Altri premi, mensilità aggiuntive134</t>
  </si>
  <si>
    <t>di cui Femmine135</t>
  </si>
  <si>
    <t>Retribuzione lorda mensile (dic25)136</t>
  </si>
  <si>
    <t>di cui:
Scatti 
di anzianità137</t>
  </si>
  <si>
    <t>di cui:
Superminimo individuale138</t>
  </si>
  <si>
    <t>Premio variabile139</t>
  </si>
  <si>
    <t>Altri premi, mensilità aggiuntive140</t>
  </si>
  <si>
    <t>di cui Femmine141</t>
  </si>
  <si>
    <t>Retribuzione lorda mensile (dic25)142</t>
  </si>
  <si>
    <t>di cui:
Scatti 
di anzianità143</t>
  </si>
  <si>
    <t>di cui:
Superminimo individuale144</t>
  </si>
  <si>
    <t>Premio variabile145</t>
  </si>
  <si>
    <t>Altri premi, mensilità aggiuntive146</t>
  </si>
  <si>
    <t>di cui Femmine147</t>
  </si>
  <si>
    <t>Retribuzione lorda mensile (dic25)148</t>
  </si>
  <si>
    <t>di cui:
Scatti 
di anzianità149</t>
  </si>
  <si>
    <t>di cui:
Superminimo individuale150</t>
  </si>
  <si>
    <t>Premio variabile151</t>
  </si>
  <si>
    <t>Altri premi, mensilità aggiuntive152</t>
  </si>
  <si>
    <t>di cui Femmine153</t>
  </si>
  <si>
    <t>Retribuzione lorda mensile (dic25)154</t>
  </si>
  <si>
    <t>di cui:
Scatti 
di anzianità155</t>
  </si>
  <si>
    <t>di cui:
Superminimo individuale156</t>
  </si>
  <si>
    <t>Premio variabile157</t>
  </si>
  <si>
    <t>Altri premi, mensilità aggiuntive158</t>
  </si>
  <si>
    <t>di cui Femmine159</t>
  </si>
  <si>
    <t>Retribuzione lorda mensile (dic25)160</t>
  </si>
  <si>
    <t>di cui:
Scatti 
di anzianità161</t>
  </si>
  <si>
    <t>di cui:
Superminimo individuale162</t>
  </si>
  <si>
    <t>Premio variabile163</t>
  </si>
  <si>
    <t>Altri premi, mensilità aggiuntive164</t>
  </si>
  <si>
    <t>di cui Femmine165</t>
  </si>
  <si>
    <t>Retribuzione lorda mensile (dic25)166</t>
  </si>
  <si>
    <t>di cui:
Scatti 
di anzianità167</t>
  </si>
  <si>
    <t>di cui:
Superminimo individuale168</t>
  </si>
  <si>
    <t>Premio variabile169</t>
  </si>
  <si>
    <t>Altri premi, mensilità aggiuntive170</t>
  </si>
  <si>
    <t>di cui Femmine171</t>
  </si>
  <si>
    <t>Retribuzione lorda mensile (dic25)172</t>
  </si>
  <si>
    <t>di cui:
Scatti 
di anzianità173</t>
  </si>
  <si>
    <t>di cui:
Superminimo individuale174</t>
  </si>
  <si>
    <t>Premio variabile175</t>
  </si>
  <si>
    <t>Altri premi, mensilità aggiuntive176</t>
  </si>
  <si>
    <t>di cui Femmine177</t>
  </si>
  <si>
    <t>Retribuzione lorda mensile (dic25)178</t>
  </si>
  <si>
    <t>di cui:
Scatti 
di anzianità179</t>
  </si>
  <si>
    <t>di cui:
Superminimo individuale180</t>
  </si>
  <si>
    <t>Premio variabile181</t>
  </si>
  <si>
    <t>Altri premi, mensilità aggiuntive182</t>
  </si>
  <si>
    <t>di cui Femmine183</t>
  </si>
  <si>
    <t>Retribuzione lorda mensile (dic25)184</t>
  </si>
  <si>
    <t>di cui:
Scatti 
di anzianità185</t>
  </si>
  <si>
    <t>di cui:
Superminimo individuale186</t>
  </si>
  <si>
    <t>Premio variabile187</t>
  </si>
  <si>
    <t>Altri premi, mensilità aggiuntive188</t>
  </si>
  <si>
    <t>di cui Femmine189</t>
  </si>
  <si>
    <t>Retribuzione lorda mensile (dic25)190</t>
  </si>
  <si>
    <t>di cui:
Scatti 
di anzianità191</t>
  </si>
  <si>
    <t>di cui:
Superminimo individuale192</t>
  </si>
  <si>
    <t>Premio variabile193</t>
  </si>
  <si>
    <t>Altri premi, mensilità aggiuntive194</t>
  </si>
  <si>
    <t>di cui Femmine195</t>
  </si>
  <si>
    <t>Retribuzione lorda mensile (dic25)196</t>
  </si>
  <si>
    <t>di cui:
Scatti 
di anzianità197</t>
  </si>
  <si>
    <t>di cui:
Superminimo individuale198</t>
  </si>
  <si>
    <t>Premio variabile199</t>
  </si>
  <si>
    <t>Altri premi, mensilità aggiuntive200</t>
  </si>
  <si>
    <t>di cui Femmine201</t>
  </si>
  <si>
    <t>Retribuzione lorda mensile (dic25)202</t>
  </si>
  <si>
    <t>di cui:
Scatti 
di anzianità203</t>
  </si>
  <si>
    <t>di cui:
Superminimo individuale204</t>
  </si>
  <si>
    <t>Premio variabile205</t>
  </si>
  <si>
    <t>Altri premi, mensilità aggiuntive206</t>
  </si>
  <si>
    <t>di cui Femmine207</t>
  </si>
  <si>
    <t>Retribuzione lorda mensile (dic25)208</t>
  </si>
  <si>
    <t>di cui:
Scatti 
di anzianità209</t>
  </si>
  <si>
    <t>di cui:
Superminimo individuale210</t>
  </si>
  <si>
    <t>Premio variabile211</t>
  </si>
  <si>
    <t>Altri premi, mensilità aggiuntive212</t>
  </si>
  <si>
    <t>Sì213</t>
  </si>
  <si>
    <t>Sì214</t>
  </si>
  <si>
    <t>FIM-CISL215</t>
  </si>
  <si>
    <t>UILM-UIL216</t>
  </si>
  <si>
    <t>FISMIC217</t>
  </si>
  <si>
    <t>UGLM-UGL218</t>
  </si>
  <si>
    <t>FAILMS-CISAL219</t>
  </si>
  <si>
    <t>Altre sigle220</t>
  </si>
  <si>
    <t>TOTALE221</t>
  </si>
  <si>
    <t>B.9 Per questi lavoratori under-30, quali delle seguenti azioni l'azienda già implementa o pensa di implementare?</t>
  </si>
  <si>
    <t>B.7 Per questi lavoratori over-60, quali delle seguenti azioni l'azienda già implementa o pensa di implementare?</t>
  </si>
  <si>
    <t>G.1 L'impresa ha una struttura di politica retributiva formalizzata? No</t>
  </si>
  <si>
    <t>Sì2</t>
  </si>
  <si>
    <t>Nessun criterio Dirigenti</t>
  </si>
  <si>
    <t>Quadri3</t>
  </si>
  <si>
    <t>Impiegati4</t>
  </si>
  <si>
    <t>Operai/intermedi</t>
  </si>
  <si>
    <t>Obiettivi aziendali Dirigenti</t>
  </si>
  <si>
    <t>Quadri5</t>
  </si>
  <si>
    <t>Impiegati6</t>
  </si>
  <si>
    <t>Operai/intermedi7</t>
  </si>
  <si>
    <t>Obiettivi individuali Dirigenti</t>
  </si>
  <si>
    <t>Quadri8</t>
  </si>
  <si>
    <t>Impiegati9</t>
  </si>
  <si>
    <t>Operai/intermedi10</t>
  </si>
  <si>
    <t>Job evaluation/Classificazione dei ruoli Dirigenti</t>
  </si>
  <si>
    <t>Quadri11</t>
  </si>
  <si>
    <t>Impiegati12</t>
  </si>
  <si>
    <t>Operai/intermedi13</t>
  </si>
  <si>
    <t>Posizionamento rispetto al mercato di riferimento Dirigenti</t>
  </si>
  <si>
    <t>Quadri14</t>
  </si>
  <si>
    <t>Impiegati15</t>
  </si>
  <si>
    <t>Operai/intermedi16</t>
  </si>
  <si>
    <t>Anzianità di servizio Dirigenti</t>
  </si>
  <si>
    <t>Quadri17</t>
  </si>
  <si>
    <t>Impiegati18</t>
  </si>
  <si>
    <t>Operai/intermedi19</t>
  </si>
  <si>
    <t>Tasso di inflazione Dirigenti</t>
  </si>
  <si>
    <t>Quadri20</t>
  </si>
  <si>
    <t>Impiegati21</t>
  </si>
  <si>
    <t>Operai/intermedi22</t>
  </si>
  <si>
    <t>Altro Dirigenti</t>
  </si>
  <si>
    <t>Quadri23</t>
  </si>
  <si>
    <t>Impiegati24</t>
  </si>
  <si>
    <t>Operai/intermedi25</t>
  </si>
  <si>
    <t>G.3 Quale prevede sarà, nel 2024, l'incremento medio della RAL (Retribuzione Annua Lorda) per ciascuna categoria di dipendenti? Dirigenti</t>
  </si>
  <si>
    <t>Quadri26</t>
  </si>
  <si>
    <t>Impiegati27</t>
  </si>
  <si>
    <t>Operai/intermedi28</t>
  </si>
  <si>
    <t>Media Ponderata29</t>
  </si>
  <si>
    <t>Media azienda</t>
  </si>
  <si>
    <t>G.4 L'impresa riconosce un premio variabile? no</t>
  </si>
  <si>
    <t>sì, solo premi variabili individuali</t>
  </si>
  <si>
    <t>sì, solo premi variabili collettivi</t>
  </si>
  <si>
    <t>sì, sia premi variabili collettivi che individuali</t>
  </si>
  <si>
    <t>G.5 Quali sono gli indicatori (di produttività, redditività, efficienza, qualità o innovazione) sulla base dei quali vengono erogati i premi variabili? Volume della produzione/n. dipendenti</t>
  </si>
  <si>
    <t>Fatturato o VA di bilancio/n. dipendenti</t>
  </si>
  <si>
    <t>MOL/VA di bilancio</t>
  </si>
  <si>
    <t>Indici di soddisfazione del cliente</t>
  </si>
  <si>
    <t>Diminuzione n. riparazioni, rilavorazioni</t>
  </si>
  <si>
    <t>Riduzione degli scarti di lavorazione</t>
  </si>
  <si>
    <t>Percentuale di rispetto dei tempi di consegna</t>
  </si>
  <si>
    <t>Rispetto previsioni di avanzamento lavori</t>
  </si>
  <si>
    <t>Modifiche organizzazione del lavoro</t>
  </si>
  <si>
    <t>Lavoro agile (smart working)</t>
  </si>
  <si>
    <t>Modifiche ai regimi di orario</t>
  </si>
  <si>
    <t>Rapporto costi effettivi/costi previsti</t>
  </si>
  <si>
    <t>Riduzione assenteismo</t>
  </si>
  <si>
    <t>Numero brevetti depositati</t>
  </si>
  <si>
    <t>Riduzione tempi sviluppo nuovi prodotti</t>
  </si>
  <si>
    <t>Riduzione dei consumi energetici</t>
  </si>
  <si>
    <t>Riduzione numero infortuni</t>
  </si>
  <si>
    <t>Riduzione tempi di attraversamento interni lavorazione</t>
  </si>
  <si>
    <t>Riduzione tempi di commessa</t>
  </si>
  <si>
    <t>Altro (specificare)30</t>
  </si>
  <si>
    <t xml:space="preserve">Triennale </t>
  </si>
  <si>
    <t>Magistrale Umanistica (lettere, filosofia, ecc.)</t>
  </si>
  <si>
    <t>Economico-giuridiche (Economia e commercio, Giurisprudenza, ecc.)</t>
  </si>
  <si>
    <t>Tecnico-Scientifiche (Ingegneria, Matematica, ecc.)</t>
  </si>
  <si>
    <t xml:space="preserve">G.7 Qual è indicativamente la percentuale di incremento dopo il primo anno? </t>
  </si>
  <si>
    <t>G.8 Nel 2024 l'azienda ha avuto stagisti? No</t>
  </si>
  <si>
    <t>Sì31</t>
  </si>
  <si>
    <t xml:space="preserve">G.8 Se sì, con quale rimborso mensile medio in caso di tirocini extracurriculari? </t>
  </si>
  <si>
    <t>A.2 Associazione territoriale e/o di categoria</t>
  </si>
  <si>
    <t>dirigenti</t>
  </si>
  <si>
    <t>operai/intermedi</t>
  </si>
  <si>
    <t>Nessun criterio</t>
  </si>
  <si>
    <t>Obiettivi aziendali</t>
  </si>
  <si>
    <t>Obiettivi individuali</t>
  </si>
  <si>
    <t>Job evaluation/Classificazione dei ruoli</t>
  </si>
  <si>
    <t>Posizionamento rispetto al mercato di riferimento</t>
  </si>
  <si>
    <t>Anzianità di servizio</t>
  </si>
  <si>
    <t>Tasso di inflazione</t>
  </si>
  <si>
    <t>Altro</t>
  </si>
  <si>
    <t>Incremento  % (incrementi di merito e previsti dal CCNL)</t>
  </si>
  <si>
    <t xml:space="preserve">Le retribuzioni sono aumentate mediamente del </t>
  </si>
  <si>
    <t>%?</t>
  </si>
  <si>
    <t>Operai / Intermedi</t>
  </si>
  <si>
    <t>MEDIA PONDERATA</t>
  </si>
  <si>
    <t>Qualora il dato per categoria di dipendenti non fosse disponibile, indicare la media dell'azienda</t>
  </si>
  <si>
    <t>MEDIA AZIENDA</t>
  </si>
  <si>
    <t>no</t>
  </si>
  <si>
    <t>Volume della produzione/n. dipendenti</t>
  </si>
  <si>
    <r>
      <t>Lavoro agile (</t>
    </r>
    <r>
      <rPr>
        <i/>
        <sz val="10"/>
        <rFont val="Arial"/>
        <family val="2"/>
      </rPr>
      <t>smart working</t>
    </r>
    <r>
      <rPr>
        <sz val="10"/>
        <rFont val="Arial"/>
        <family val="2"/>
      </rPr>
      <t>)</t>
    </r>
  </si>
  <si>
    <t>….....</t>
  </si>
  <si>
    <t>Retribuzione Lorda su base annua (es. 20.000€)</t>
  </si>
  <si>
    <t>Magistrale</t>
  </si>
  <si>
    <t>Umanistica (lettere, filosofia, ecc.)</t>
  </si>
  <si>
    <t>Triennale</t>
  </si>
  <si>
    <t>Incremento  %</t>
  </si>
  <si>
    <t>Se sì, con quale rimborso mensile medio in caso di tirocini extracurriculari?</t>
  </si>
  <si>
    <t>Fine questionario</t>
  </si>
  <si>
    <t>POLITICHE RETRIBUTIVE</t>
  </si>
  <si>
    <t>1) L'impresa ha una struttura di politica retributiva formalizzata?</t>
  </si>
  <si>
    <t>2) Quali criteri vengono utilizzati per aumentare la RAL (Retribuzione Annua Lorda)?</t>
  </si>
  <si>
    <t>3) Quale prevede sarà, nel 2026, l'incremento medio della RAL (Retribuzione Annua Lorda) per ciascuna categoria di dipendenti?</t>
  </si>
  <si>
    <t>4) L'impresa riconosce un premio variabile?</t>
  </si>
  <si>
    <t>5) Quali sono gli indicatori (di produttività, redditività, efficienza, qualità o innovazione) sulla base dei quali vengono erogati i premi variabili?</t>
  </si>
  <si>
    <t>6) Indicare la retribuzione d'ingresso per neolaureati alla prima esperienza di lavoro distinguendo la laurea triennale dalla magistrale e quest'ultima per indirizzi generali</t>
  </si>
  <si>
    <t>7) Qual è indicativamente la percentuale di incremento dopo il primo anno?</t>
  </si>
  <si>
    <t>8) Nel 2025 l'azienda  ha avuto stagisti?</t>
  </si>
  <si>
    <t>Parametri</t>
  </si>
  <si>
    <t xml:space="preserve"> check-up aziendali, ecc.)?</t>
  </si>
  <si>
    <r>
      <t xml:space="preserve">D3.4b L’azienda ha adottato iniziative volte a favorire la prevenzione sanitaria tra i propri dipendenti </t>
    </r>
    <r>
      <rPr>
        <sz val="10"/>
        <rFont val="Arial"/>
        <family val="2"/>
      </rPr>
      <t>(incentivi per partecipare agli screening,</t>
    </r>
  </si>
  <si>
    <t>Prevenzione</t>
  </si>
  <si>
    <r>
      <t xml:space="preserve">D3.4a L'azienda mette a disposizione dei propri dipendenti </t>
    </r>
    <r>
      <rPr>
        <b/>
        <u/>
        <sz val="10"/>
        <rFont val="Arial"/>
        <family val="2"/>
      </rPr>
      <t>non dirigenti</t>
    </r>
    <r>
      <rPr>
        <b/>
        <sz val="10"/>
        <rFont val="Arial"/>
        <family val="2"/>
      </rPr>
      <t xml:space="preserve"> uno o più servizi di welfare? 
</t>
    </r>
    <r>
      <rPr>
        <i/>
        <sz val="10"/>
        <rFont val="Arial"/>
        <family val="2"/>
      </rPr>
      <t xml:space="preserve">Considerare </t>
    </r>
    <r>
      <rPr>
        <i/>
        <u/>
        <sz val="10"/>
        <rFont val="Arial"/>
        <family val="2"/>
      </rPr>
      <t>tutte le iniziative di welfare</t>
    </r>
    <r>
      <rPr>
        <i/>
        <sz val="10"/>
        <rFont val="Arial"/>
        <family val="2"/>
      </rPr>
      <t xml:space="preserve"> indipendentemente dalla fonte (CCNL, contratto aziendale o regolamento aziendale)</t>
    </r>
  </si>
  <si>
    <t>CONFINDUSTRIA BERGAMO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</si>
</sst>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 #,##0.00_-;_-* &quot;-&quot;??_-;_-@_-"/>
    <numFmt numFmtId="164" formatCode="#,##0.0"/>
    <numFmt numFmtId="165" formatCode="0.0%"/>
    <numFmt numFmtId="166" formatCode="0.0"/>
    <numFmt numFmtId="167" formatCode="_-* #,##0_-;\-* #,##0_-;_-* &quot;-&quot;??_-;_-@_-"/>
    <numFmt numFmtId="168" formatCode="#,##0\ &quot;€&quot;"/>
  </numFmts>
  <fonts count="128">
    <font>
      <sz val="11"/>
      <color theme="1"/>
      <name val="Calibri"/>
      <family val="2"/>
      <scheme val="minor"/>
    </font>
    <font>
      <sz val="11"/>
      <color theme="1"/>
      <name val="Calibri"/>
      <family val="2"/>
      <scheme val="minor"/>
    </font>
    <font>
      <sz val="11"/>
      <color theme="0"/>
      <name val="Calibri"/>
      <family val="2"/>
      <scheme val="minor"/>
    </font>
    <font>
      <b/>
      <sz val="16"/>
      <color indexed="8"/>
      <name val="Arial"/>
      <family val="2"/>
    </font>
    <font>
      <b/>
      <sz val="16"/>
      <color indexed="56"/>
      <name val="Arial"/>
      <family val="2"/>
    </font>
    <font>
      <sz val="10"/>
      <name val="Arial"/>
      <family val="2"/>
    </font>
    <font>
      <sz val="10"/>
      <color indexed="8"/>
      <name val="Arial"/>
      <family val="2"/>
    </font>
    <font>
      <sz val="10"/>
      <color theme="1"/>
      <name val="Arial"/>
      <family val="2"/>
    </font>
    <font>
      <sz val="12"/>
      <color indexed="56"/>
      <name val="Arial"/>
      <family val="2"/>
    </font>
    <font>
      <sz val="10"/>
      <color indexed="9"/>
      <name val="Arial"/>
      <family val="2"/>
    </font>
    <font>
      <b/>
      <sz val="14"/>
      <color theme="1"/>
      <name val="Arial"/>
      <family val="2"/>
    </font>
    <font>
      <sz val="11"/>
      <color theme="1"/>
      <name val="Arial"/>
      <family val="2"/>
    </font>
    <font>
      <sz val="11"/>
      <name val="Arial"/>
      <family val="2"/>
    </font>
    <font>
      <sz val="11"/>
      <color indexed="8"/>
      <name val="Arial"/>
      <family val="2"/>
    </font>
    <font>
      <b/>
      <sz val="10"/>
      <name val="Arial"/>
      <family val="2"/>
    </font>
    <font>
      <b/>
      <sz val="14"/>
      <name val="Arial"/>
      <family val="2"/>
    </font>
    <font>
      <sz val="14"/>
      <name val="Arial"/>
      <family val="2"/>
    </font>
    <font>
      <sz val="14"/>
      <color indexed="8"/>
      <name val="Arial"/>
      <family val="2"/>
    </font>
    <font>
      <i/>
      <sz val="10"/>
      <name val="Arial"/>
      <family val="2"/>
    </font>
    <font>
      <sz val="11"/>
      <color rgb="FFFF0000"/>
      <name val="Arial"/>
      <family val="2"/>
    </font>
    <font>
      <b/>
      <i/>
      <sz val="10"/>
      <color rgb="FFFF0000"/>
      <name val="Arial"/>
      <family val="2"/>
    </font>
    <font>
      <sz val="11"/>
      <color theme="4" tint="0.39997558519241921"/>
      <name val="Calibri"/>
      <family val="2"/>
      <scheme val="minor"/>
    </font>
    <font>
      <sz val="11"/>
      <color theme="4" tint="0.39997558519241921"/>
      <name val="Arial"/>
      <family val="2"/>
    </font>
    <font>
      <b/>
      <sz val="10"/>
      <color theme="4" tint="0.39997558519241921"/>
      <name val="Arial"/>
      <family val="2"/>
    </font>
    <font>
      <sz val="10"/>
      <color theme="4" tint="0.39997558519241921"/>
      <name val="Arial"/>
      <family val="2"/>
    </font>
    <font>
      <i/>
      <u/>
      <sz val="10"/>
      <color theme="4" tint="0.39997558519241921"/>
      <name val="Arial"/>
      <family val="2"/>
    </font>
    <font>
      <i/>
      <u/>
      <sz val="11"/>
      <color theme="4" tint="0.39997558519241921"/>
      <name val="Calibri"/>
      <family val="2"/>
      <scheme val="minor"/>
    </font>
    <font>
      <sz val="9"/>
      <color theme="4" tint="0.39997558519241921"/>
      <name val="Arial"/>
      <family val="2"/>
    </font>
    <font>
      <b/>
      <i/>
      <sz val="9"/>
      <color theme="4" tint="0.39997558519241921"/>
      <name val="Arial"/>
      <family val="2"/>
    </font>
    <font>
      <i/>
      <sz val="10"/>
      <color theme="4" tint="0.39997558519241921"/>
      <name val="Arial"/>
      <family val="2"/>
    </font>
    <font>
      <b/>
      <i/>
      <sz val="12"/>
      <color theme="4" tint="0.39997558519241921"/>
      <name val="Arial"/>
      <family val="2"/>
    </font>
    <font>
      <sz val="10"/>
      <color theme="0"/>
      <name val="Arial"/>
      <family val="2"/>
    </font>
    <font>
      <sz val="11"/>
      <name val="Calibri"/>
      <family val="2"/>
      <scheme val="minor"/>
    </font>
    <font>
      <i/>
      <u/>
      <sz val="10"/>
      <name val="Arial"/>
      <family val="2"/>
    </font>
    <font>
      <b/>
      <i/>
      <sz val="10"/>
      <name val="Arial"/>
      <family val="2"/>
    </font>
    <font>
      <sz val="8"/>
      <color indexed="8"/>
      <name val="Tahoma"/>
      <family val="2"/>
    </font>
    <font>
      <b/>
      <u/>
      <sz val="10"/>
      <name val="Arial"/>
      <family val="2"/>
    </font>
    <font>
      <sz val="10"/>
      <color theme="0"/>
      <name val="Calibri"/>
      <family val="2"/>
      <scheme val="minor"/>
    </font>
    <font>
      <b/>
      <sz val="10"/>
      <color theme="1"/>
      <name val="Arial"/>
      <family val="2"/>
    </font>
    <font>
      <b/>
      <i/>
      <sz val="9"/>
      <name val="Arial"/>
      <family val="2"/>
    </font>
    <font>
      <b/>
      <i/>
      <sz val="10"/>
      <color theme="1"/>
      <name val="Arial"/>
      <family val="2"/>
    </font>
    <font>
      <sz val="9"/>
      <color rgb="FFFF0000"/>
      <name val="Arial"/>
      <family val="2"/>
    </font>
    <font>
      <b/>
      <i/>
      <sz val="12"/>
      <color rgb="FFFF0000"/>
      <name val="Arial"/>
      <family val="2"/>
    </font>
    <font>
      <sz val="8"/>
      <color rgb="FFFF0000"/>
      <name val="Arial"/>
      <family val="2"/>
    </font>
    <font>
      <sz val="10"/>
      <color rgb="FFFF0000"/>
      <name val="Arial"/>
      <family val="2"/>
    </font>
    <font>
      <sz val="11"/>
      <color rgb="FF0000FF"/>
      <name val="Calibri"/>
      <family val="2"/>
      <scheme val="minor"/>
    </font>
    <font>
      <i/>
      <sz val="10"/>
      <color rgb="FFFF0000"/>
      <name val="Arial"/>
      <family val="2"/>
    </font>
    <font>
      <b/>
      <sz val="10"/>
      <color theme="0"/>
      <name val="Arial"/>
      <family val="2"/>
    </font>
    <font>
      <b/>
      <u/>
      <sz val="10"/>
      <color theme="1"/>
      <name val="Arial"/>
      <family val="2"/>
    </font>
    <font>
      <sz val="11"/>
      <color rgb="FFFF0000"/>
      <name val="Calibri"/>
      <family val="2"/>
      <scheme val="minor"/>
    </font>
    <font>
      <b/>
      <i/>
      <sz val="8"/>
      <color rgb="FFFF0000"/>
      <name val="Arial"/>
      <family val="2"/>
    </font>
    <font>
      <sz val="14"/>
      <color rgb="FFFF0000"/>
      <name val="Arial"/>
      <family val="2"/>
    </font>
    <font>
      <u/>
      <sz val="9"/>
      <color rgb="FFFF0000"/>
      <name val="Arial"/>
      <family val="2"/>
    </font>
    <font>
      <sz val="10"/>
      <color theme="1"/>
      <name val="Calibri"/>
      <family val="2"/>
      <scheme val="minor"/>
    </font>
    <font>
      <sz val="8"/>
      <name val="Calibri"/>
      <family val="2"/>
      <scheme val="minor"/>
    </font>
    <font>
      <b/>
      <i/>
      <sz val="9"/>
      <color theme="1"/>
      <name val="Arial"/>
      <family val="2"/>
    </font>
    <font>
      <sz val="9"/>
      <color theme="1"/>
      <name val="Arial"/>
      <family val="2"/>
    </font>
    <font>
      <i/>
      <sz val="10"/>
      <color theme="1"/>
      <name val="Arial"/>
      <family val="2"/>
    </font>
    <font>
      <sz val="8"/>
      <color theme="1"/>
      <name val="Arial"/>
      <family val="2"/>
    </font>
    <font>
      <vertAlign val="superscript"/>
      <sz val="9"/>
      <color theme="1"/>
      <name val="Arial"/>
      <family val="2"/>
    </font>
    <font>
      <i/>
      <sz val="8"/>
      <color theme="1"/>
      <name val="Arial"/>
      <family val="2"/>
    </font>
    <font>
      <b/>
      <sz val="11"/>
      <color theme="1"/>
      <name val="Arial"/>
      <family val="2"/>
    </font>
    <font>
      <i/>
      <sz val="9"/>
      <color theme="1"/>
      <name val="Arial"/>
      <family val="2"/>
    </font>
    <font>
      <b/>
      <sz val="12"/>
      <color rgb="FF008000"/>
      <name val="Arial"/>
      <family val="2"/>
    </font>
    <font>
      <b/>
      <sz val="12"/>
      <color theme="6" tint="-0.249977111117893"/>
      <name val="Arial"/>
      <family val="2"/>
    </font>
    <font>
      <sz val="9"/>
      <name val="Arial"/>
      <family val="2"/>
    </font>
    <font>
      <b/>
      <i/>
      <sz val="14"/>
      <name val="Arial"/>
      <family val="2"/>
    </font>
    <font>
      <b/>
      <sz val="11"/>
      <color theme="0"/>
      <name val="Arial"/>
      <family val="2"/>
    </font>
    <font>
      <b/>
      <i/>
      <sz val="11"/>
      <color theme="1"/>
      <name val="Arial"/>
      <family val="2"/>
    </font>
    <font>
      <b/>
      <sz val="12"/>
      <color rgb="FF0000FF"/>
      <name val="Arial"/>
      <family val="2"/>
    </font>
    <font>
      <i/>
      <sz val="9"/>
      <color rgb="FFFF0000"/>
      <name val="Arial"/>
      <family val="2"/>
    </font>
    <font>
      <sz val="8.5"/>
      <color rgb="FFFF0000"/>
      <name val="Arial"/>
      <family val="2"/>
    </font>
    <font>
      <sz val="11"/>
      <color theme="3"/>
      <name val="Arial"/>
      <family val="2"/>
    </font>
    <font>
      <b/>
      <sz val="14"/>
      <color theme="3"/>
      <name val="Arial"/>
      <family val="2"/>
    </font>
    <font>
      <b/>
      <sz val="11"/>
      <color theme="3"/>
      <name val="Arial"/>
      <family val="2"/>
    </font>
    <font>
      <i/>
      <sz val="11"/>
      <color theme="0"/>
      <name val="Arial"/>
      <family val="2"/>
    </font>
    <font>
      <b/>
      <i/>
      <sz val="11"/>
      <color theme="0"/>
      <name val="Arial"/>
      <family val="2"/>
    </font>
    <font>
      <sz val="11"/>
      <color theme="0"/>
      <name val="Arial"/>
      <family val="2"/>
    </font>
    <font>
      <b/>
      <u/>
      <sz val="11"/>
      <name val="Arial"/>
      <family val="2"/>
    </font>
    <font>
      <b/>
      <i/>
      <sz val="11"/>
      <name val="Arial"/>
      <family val="2"/>
    </font>
    <font>
      <b/>
      <i/>
      <u/>
      <sz val="11"/>
      <name val="Arial"/>
      <family val="2"/>
    </font>
    <font>
      <b/>
      <sz val="11"/>
      <name val="Arial"/>
      <family val="2"/>
    </font>
    <font>
      <u/>
      <sz val="11"/>
      <color theme="10"/>
      <name val="Calibri"/>
      <family val="2"/>
      <scheme val="minor"/>
    </font>
    <font>
      <b/>
      <sz val="9"/>
      <name val="Arial"/>
      <family val="2"/>
    </font>
    <font>
      <sz val="10"/>
      <color rgb="FF0070C0"/>
      <name val="Arial"/>
      <family val="2"/>
    </font>
    <font>
      <sz val="8"/>
      <color indexed="10"/>
      <name val="Arial"/>
      <family val="2"/>
    </font>
    <font>
      <sz val="8"/>
      <color rgb="FF0070C0"/>
      <name val="Arial"/>
      <family val="2"/>
    </font>
    <font>
      <b/>
      <sz val="14"/>
      <color theme="0"/>
      <name val="Arial"/>
      <family val="2"/>
    </font>
    <font>
      <sz val="8"/>
      <name val="Arial"/>
      <family val="2"/>
    </font>
    <font>
      <sz val="12"/>
      <name val="Arial"/>
      <family val="2"/>
    </font>
    <font>
      <b/>
      <i/>
      <sz val="12"/>
      <color indexed="10"/>
      <name val="Arial"/>
      <family val="2"/>
    </font>
    <font>
      <sz val="10"/>
      <color rgb="FFFFFFFF"/>
      <name val="Arial"/>
      <family val="2"/>
    </font>
    <font>
      <sz val="11"/>
      <color rgb="FF000000"/>
      <name val="Calibri"/>
      <family val="2"/>
    </font>
    <font>
      <b/>
      <u/>
      <sz val="9"/>
      <name val="Arial"/>
      <family val="2"/>
    </font>
    <font>
      <i/>
      <sz val="10"/>
      <color theme="8" tint="-0.249977111117893"/>
      <name val="Arial"/>
      <family val="2"/>
    </font>
    <font>
      <i/>
      <sz val="9"/>
      <color theme="8" tint="-0.249977111117893"/>
      <name val="Arial"/>
      <family val="2"/>
    </font>
    <font>
      <b/>
      <sz val="10"/>
      <color rgb="FF00B0F0"/>
      <name val="Arial"/>
      <family val="2"/>
    </font>
    <font>
      <sz val="10"/>
      <color rgb="FF00B0F0"/>
      <name val="Arial"/>
      <family val="2"/>
    </font>
    <font>
      <b/>
      <sz val="10"/>
      <color theme="8" tint="-0.249977111117893"/>
      <name val="Arial"/>
      <family val="2"/>
    </font>
    <font>
      <sz val="10"/>
      <color theme="8" tint="-0.249977111117893"/>
      <name val="Arial"/>
      <family val="2"/>
    </font>
    <font>
      <b/>
      <i/>
      <u/>
      <sz val="10"/>
      <name val="Arial"/>
      <family val="2"/>
    </font>
    <font>
      <sz val="9"/>
      <color indexed="10"/>
      <name val="Arial"/>
      <family val="2"/>
    </font>
    <font>
      <b/>
      <i/>
      <u/>
      <sz val="10"/>
      <color theme="1"/>
      <name val="Arial"/>
      <family val="2"/>
    </font>
    <font>
      <b/>
      <sz val="8"/>
      <color rgb="FFFF0000"/>
      <name val="Arial"/>
      <family val="2"/>
    </font>
    <font>
      <b/>
      <i/>
      <sz val="12"/>
      <color theme="1"/>
      <name val="Arial"/>
      <family val="2"/>
    </font>
    <font>
      <i/>
      <sz val="10"/>
      <color rgb="FF2B7485"/>
      <name val="Arial"/>
      <family val="2"/>
    </font>
    <font>
      <b/>
      <i/>
      <sz val="10"/>
      <color rgb="FF2B7485"/>
      <name val="Arial"/>
      <family val="2"/>
    </font>
    <font>
      <i/>
      <sz val="9"/>
      <color rgb="FF2B7485"/>
      <name val="Arial"/>
      <family val="2"/>
    </font>
    <font>
      <b/>
      <sz val="12"/>
      <name val="Arial"/>
      <family val="2"/>
    </font>
    <font>
      <i/>
      <sz val="11"/>
      <color theme="1"/>
      <name val="Arial"/>
      <family val="2"/>
    </font>
    <font>
      <b/>
      <i/>
      <u/>
      <sz val="11"/>
      <color theme="1"/>
      <name val="Arial"/>
      <family val="2"/>
    </font>
    <font>
      <u/>
      <sz val="9"/>
      <name val="Arial"/>
      <family val="2"/>
    </font>
    <font>
      <b/>
      <sz val="26"/>
      <color rgb="FFFF0000"/>
      <name val="Arial"/>
      <family val="2"/>
    </font>
    <font>
      <b/>
      <sz val="11"/>
      <color rgb="FF00B0F0"/>
      <name val="Arial"/>
      <family val="2"/>
    </font>
    <font>
      <sz val="11"/>
      <color rgb="FF00B0F0"/>
      <name val="Arial"/>
      <family val="2"/>
    </font>
    <font>
      <b/>
      <sz val="11"/>
      <color rgb="FFFF0000"/>
      <name val="Calibri"/>
      <family val="2"/>
      <scheme val="minor"/>
    </font>
    <font>
      <b/>
      <sz val="10"/>
      <name val="Calibri"/>
      <family val="2"/>
    </font>
    <font>
      <strike/>
      <sz val="10"/>
      <color theme="1"/>
      <name val="Arial"/>
      <family val="2"/>
    </font>
    <font>
      <i/>
      <sz val="10"/>
      <color theme="0"/>
      <name val="Arial"/>
      <family val="2"/>
    </font>
    <font>
      <sz val="24"/>
      <color rgb="FFFF0000"/>
      <name val="Arial"/>
      <family val="2"/>
    </font>
    <font>
      <sz val="11"/>
      <color theme="1"/>
      <name val="Ari+"/>
    </font>
    <font>
      <i/>
      <sz val="11"/>
      <color rgb="FFFF0000"/>
      <name val="Ari+"/>
    </font>
    <font>
      <b/>
      <i/>
      <sz val="11"/>
      <color indexed="10"/>
      <name val="Arial"/>
      <family val="2"/>
    </font>
    <font>
      <b/>
      <sz val="9"/>
      <color theme="0"/>
      <name val="Arial"/>
      <family val="2"/>
    </font>
    <font>
      <b/>
      <sz val="11"/>
      <name val="Calibri"/>
      <family val="2"/>
      <scheme val="minor"/>
    </font>
    <font>
      <b/>
      <sz val="9"/>
      <color rgb="FFFF0000"/>
      <name val="Arial"/>
      <family val="2"/>
    </font>
    <font>
      <b/>
      <sz val="10"/>
      <color theme="4"/>
      <name val="Arial"/>
      <family val="2"/>
    </font>
    <font>
      <b/>
      <sz val="9"/>
      <color theme="1"/>
      <name val="Arial"/>
      <family val="2"/>
    </font>
  </fonts>
  <fills count="24">
    <fill>
      <patternFill patternType="none"/>
    </fill>
    <fill>
      <patternFill patternType="gray125"/>
    </fill>
    <fill>
      <patternFill patternType="solid">
        <fgColor theme="0"/>
        <bgColor indexed="64"/>
      </patternFill>
    </fill>
    <fill>
      <patternFill patternType="solid">
        <fgColor rgb="FF92D050"/>
        <bgColor indexed="64"/>
      </patternFill>
    </fill>
    <fill>
      <patternFill patternType="solid">
        <fgColor indexed="9"/>
        <bgColor indexed="64"/>
      </patternFill>
    </fill>
    <fill>
      <patternFill patternType="solid">
        <fgColor rgb="FFFFFF00"/>
        <bgColor indexed="64"/>
      </patternFill>
    </fill>
    <fill>
      <patternFill patternType="solid">
        <fgColor indexed="47"/>
        <bgColor indexed="64"/>
      </patternFill>
    </fill>
    <fill>
      <patternFill patternType="solid">
        <fgColor theme="0" tint="-4.9989318521683403E-2"/>
        <bgColor indexed="64"/>
      </patternFill>
    </fill>
    <fill>
      <patternFill patternType="mediumGray"/>
    </fill>
    <fill>
      <patternFill patternType="solid">
        <fgColor theme="0" tint="-0.14999847407452621"/>
        <bgColor indexed="64"/>
      </patternFill>
    </fill>
    <fill>
      <patternFill patternType="solid">
        <fgColor indexed="9"/>
        <bgColor indexed="9"/>
      </patternFill>
    </fill>
    <fill>
      <patternFill patternType="solid">
        <fgColor theme="4" tint="0.39997558519241921"/>
        <bgColor indexed="64"/>
      </patternFill>
    </fill>
    <fill>
      <patternFill patternType="solid">
        <fgColor theme="4"/>
        <bgColor indexed="64"/>
      </patternFill>
    </fill>
    <fill>
      <patternFill patternType="solid">
        <fgColor theme="8" tint="0.79998168889431442"/>
        <bgColor indexed="64"/>
      </patternFill>
    </fill>
    <fill>
      <patternFill patternType="solid">
        <fgColor theme="8" tint="0.59999389629810485"/>
        <bgColor indexed="64"/>
      </patternFill>
    </fill>
    <fill>
      <patternFill patternType="solid">
        <fgColor rgb="FFDCEFF4"/>
        <bgColor indexed="64"/>
      </patternFill>
    </fill>
    <fill>
      <patternFill patternType="solid">
        <fgColor rgb="FFC8E6EE"/>
        <bgColor indexed="64"/>
      </patternFill>
    </fill>
    <fill>
      <patternFill patternType="solid">
        <fgColor theme="0" tint="-0.14996795556505021"/>
        <bgColor indexed="64"/>
      </patternFill>
    </fill>
    <fill>
      <patternFill patternType="solid">
        <fgColor theme="8" tint="0.79998168889431442"/>
        <bgColor indexed="47"/>
      </patternFill>
    </fill>
    <fill>
      <patternFill patternType="solid">
        <fgColor rgb="FF66FF99"/>
        <bgColor indexed="64"/>
      </patternFill>
    </fill>
    <fill>
      <patternFill patternType="solid">
        <fgColor theme="9" tint="0.59999389629810485"/>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5"/>
        <bgColor indexed="64"/>
      </patternFill>
    </fill>
  </fills>
  <borders count="68">
    <border>
      <left/>
      <right/>
      <top/>
      <bottom/>
      <diagonal/>
    </border>
    <border>
      <left/>
      <right/>
      <top/>
      <bottom style="dotted">
        <color indexed="64"/>
      </bottom>
      <diagonal/>
    </border>
    <border>
      <left style="dotted">
        <color indexed="64"/>
      </left>
      <right/>
      <top style="dotted">
        <color indexed="64"/>
      </top>
      <bottom style="dotted">
        <color indexed="64"/>
      </bottom>
      <diagonal/>
    </border>
    <border>
      <left/>
      <right style="dotted">
        <color indexed="64"/>
      </right>
      <top style="dotted">
        <color indexed="64"/>
      </top>
      <bottom style="dotted">
        <color indexed="64"/>
      </bottom>
      <diagonal/>
    </border>
    <border>
      <left style="dotted">
        <color indexed="64"/>
      </left>
      <right/>
      <top/>
      <bottom/>
      <diagonal/>
    </border>
    <border>
      <left/>
      <right/>
      <top style="thin">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hair">
        <color indexed="64"/>
      </right>
      <top/>
      <bottom style="thin">
        <color indexed="64"/>
      </bottom>
      <diagonal/>
    </border>
    <border>
      <left/>
      <right/>
      <top/>
      <bottom style="hair">
        <color indexed="64"/>
      </bottom>
      <diagonal/>
    </border>
    <border>
      <left style="thin">
        <color indexed="64"/>
      </left>
      <right/>
      <top/>
      <bottom style="hair">
        <color indexed="64"/>
      </bottom>
      <diagonal/>
    </border>
    <border>
      <left/>
      <right/>
      <top style="hair">
        <color indexed="64"/>
      </top>
      <bottom style="thin">
        <color indexed="64"/>
      </bottom>
      <diagonal/>
    </border>
    <border>
      <left style="thin">
        <color indexed="64"/>
      </left>
      <right/>
      <top style="hair">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hair">
        <color indexed="64"/>
      </left>
      <right/>
      <top style="thin">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bottom style="thin">
        <color indexed="64"/>
      </bottom>
      <diagonal/>
    </border>
    <border>
      <left style="hair">
        <color indexed="64"/>
      </left>
      <right style="hair">
        <color indexed="64"/>
      </right>
      <top style="thin">
        <color indexed="64"/>
      </top>
      <bottom style="thin">
        <color indexed="64"/>
      </bottom>
      <diagonal/>
    </border>
    <border>
      <left/>
      <right style="thin">
        <color indexed="64"/>
      </right>
      <top/>
      <bottom/>
      <diagonal/>
    </border>
    <border>
      <left style="thin">
        <color indexed="64"/>
      </left>
      <right/>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dotted">
        <color indexed="64"/>
      </left>
      <right style="dotted">
        <color indexed="64"/>
      </right>
      <top style="dotted">
        <color indexed="64"/>
      </top>
      <bottom style="dotted">
        <color indexed="64"/>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bottom style="hair">
        <color indexed="64"/>
      </bottom>
      <diagonal/>
    </border>
    <border>
      <left/>
      <right style="thin">
        <color indexed="64"/>
      </right>
      <top style="thin">
        <color indexed="64"/>
      </top>
      <bottom/>
      <diagonal/>
    </border>
    <border>
      <left/>
      <right style="thin">
        <color indexed="64"/>
      </right>
      <top/>
      <bottom style="hair">
        <color indexed="64"/>
      </bottom>
      <diagonal/>
    </border>
    <border>
      <left style="mediumDashed">
        <color indexed="64"/>
      </left>
      <right/>
      <top/>
      <bottom style="thin">
        <color indexed="64"/>
      </bottom>
      <diagonal/>
    </border>
    <border>
      <left style="hair">
        <color indexed="64"/>
      </left>
      <right style="thin">
        <color indexed="64"/>
      </right>
      <top style="thin">
        <color indexed="64"/>
      </top>
      <bottom style="thin">
        <color indexed="64"/>
      </bottom>
      <diagonal/>
    </border>
    <border>
      <left/>
      <right/>
      <top style="dotted">
        <color indexed="64"/>
      </top>
      <bottom style="dotted">
        <color indexed="64"/>
      </bottom>
      <diagonal/>
    </border>
    <border>
      <left style="hair">
        <color indexed="64"/>
      </left>
      <right style="hair">
        <color indexed="64"/>
      </right>
      <top/>
      <bottom/>
      <diagonal/>
    </border>
    <border>
      <left style="thin">
        <color theme="4"/>
      </left>
      <right/>
      <top style="thin">
        <color theme="4"/>
      </top>
      <bottom style="thin">
        <color theme="4"/>
      </bottom>
      <diagonal/>
    </border>
    <border>
      <left/>
      <right/>
      <top style="thin">
        <color theme="4"/>
      </top>
      <bottom style="thin">
        <color theme="4"/>
      </bottom>
      <diagonal/>
    </border>
    <border>
      <left/>
      <right style="thin">
        <color theme="4"/>
      </right>
      <top style="thin">
        <color theme="4"/>
      </top>
      <bottom style="thin">
        <color theme="4"/>
      </bottom>
      <diagonal/>
    </border>
    <border>
      <left/>
      <right style="thin">
        <color indexed="64"/>
      </right>
      <top style="hair">
        <color indexed="64"/>
      </top>
      <bottom style="thin">
        <color indexed="64"/>
      </bottom>
      <diagonal/>
    </border>
    <border>
      <left/>
      <right style="hair">
        <color indexed="64"/>
      </right>
      <top style="thin">
        <color indexed="64"/>
      </top>
      <bottom style="thin">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diagonal/>
    </border>
    <border>
      <left/>
      <right style="hair">
        <color indexed="64"/>
      </right>
      <top style="hair">
        <color auto="1"/>
      </top>
      <bottom style="thin">
        <color indexed="64"/>
      </bottom>
      <diagonal/>
    </border>
    <border>
      <left style="thin">
        <color auto="1"/>
      </left>
      <right style="thin">
        <color auto="1"/>
      </right>
      <top/>
      <bottom style="hair">
        <color indexed="64"/>
      </bottom>
      <diagonal/>
    </border>
    <border>
      <left/>
      <right style="thin">
        <color indexed="64"/>
      </right>
      <top style="thin">
        <color indexed="64"/>
      </top>
      <bottom style="hair">
        <color indexed="64"/>
      </bottom>
      <diagonal/>
    </border>
    <border>
      <left style="thin">
        <color auto="1"/>
      </left>
      <right style="thin">
        <color auto="1"/>
      </right>
      <top style="hair">
        <color indexed="64"/>
      </top>
      <bottom style="hair">
        <color indexed="64"/>
      </bottom>
      <diagonal/>
    </border>
    <border>
      <left style="thin">
        <color indexed="64"/>
      </left>
      <right style="thin">
        <color indexed="64"/>
      </right>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medium">
        <color indexed="64"/>
      </bottom>
      <diagonal/>
    </border>
    <border>
      <left/>
      <right/>
      <top style="medium">
        <color indexed="64"/>
      </top>
      <bottom/>
      <diagonal/>
    </border>
    <border>
      <left/>
      <right style="dotted">
        <color indexed="64"/>
      </right>
      <top/>
      <bottom/>
      <diagonal/>
    </border>
    <border>
      <left style="hair">
        <color indexed="64"/>
      </left>
      <right/>
      <top/>
      <bottom/>
      <diagonal/>
    </border>
    <border>
      <left style="hair">
        <color indexed="64"/>
      </left>
      <right style="thin">
        <color indexed="64"/>
      </right>
      <top style="hair">
        <color indexed="64"/>
      </top>
      <bottom style="thin">
        <color indexed="64"/>
      </bottom>
      <diagonal/>
    </border>
    <border>
      <left/>
      <right/>
      <top style="hair">
        <color indexed="64"/>
      </top>
      <bottom/>
      <diagonal/>
    </border>
    <border>
      <left style="dotted">
        <color indexed="64"/>
      </left>
      <right style="dotted">
        <color indexed="64"/>
      </right>
      <top style="dotted">
        <color indexed="64"/>
      </top>
      <bottom/>
      <diagonal/>
    </border>
    <border>
      <left style="dotted">
        <color indexed="64"/>
      </left>
      <right style="dotted">
        <color indexed="64"/>
      </right>
      <top/>
      <bottom style="dotted">
        <color indexed="64"/>
      </bottom>
      <diagonal/>
    </border>
    <border>
      <left style="thin">
        <color theme="4" tint="0.59996337778862885"/>
      </left>
      <right style="thin">
        <color theme="4" tint="0.59996337778862885"/>
      </right>
      <top style="thin">
        <color theme="4" tint="0.59996337778862885"/>
      </top>
      <bottom style="thin">
        <color theme="4" tint="0.59996337778862885"/>
      </bottom>
      <diagonal/>
    </border>
    <border>
      <left style="hair">
        <color auto="1"/>
      </left>
      <right/>
      <top style="hair">
        <color auto="1"/>
      </top>
      <bottom style="hair">
        <color auto="1"/>
      </bottom>
      <diagonal/>
    </border>
    <border>
      <left/>
      <right style="hair">
        <color indexed="64"/>
      </right>
      <top/>
      <bottom style="hair">
        <color indexed="64"/>
      </bottom>
      <diagonal/>
    </border>
  </borders>
  <cellStyleXfs count="20">
    <xf numFmtId="0" fontId="0" fillId="0" borderId="0"/>
    <xf numFmtId="9" fontId="1" fillId="0" borderId="0" applyFont="0" applyFill="0" applyBorder="0" applyAlignment="0" applyProtection="0"/>
    <xf numFmtId="0" fontId="11" fillId="0" borderId="0"/>
    <xf numFmtId="0" fontId="5" fillId="0" borderId="0"/>
    <xf numFmtId="0" fontId="5" fillId="0" borderId="0"/>
    <xf numFmtId="0" fontId="11" fillId="0" borderId="0"/>
    <xf numFmtId="0" fontId="11" fillId="0" borderId="0"/>
    <xf numFmtId="9" fontId="13"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9" fontId="13" fillId="0" borderId="0" applyFont="0" applyFill="0" applyBorder="0" applyAlignment="0" applyProtection="0"/>
    <xf numFmtId="0" fontId="82" fillId="0" borderId="0" applyNumberForma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5" fillId="0" borderId="0">
      <protection locked="0"/>
    </xf>
    <xf numFmtId="43" fontId="1" fillId="0" borderId="0" applyFont="0" applyFill="0" applyBorder="0" applyAlignment="0" applyProtection="0"/>
    <xf numFmtId="43" fontId="1" fillId="0" borderId="0" applyFont="0" applyFill="0" applyBorder="0" applyAlignment="0" applyProtection="0"/>
  </cellStyleXfs>
  <cellXfs count="858">
    <xf numFmtId="0" fontId="0" fillId="0" borderId="0" xfId="0"/>
    <xf numFmtId="0" fontId="14" fillId="0" borderId="0" xfId="5" applyFont="1" applyAlignment="1">
      <alignment horizontal="center" vertical="center"/>
    </xf>
    <xf numFmtId="0" fontId="14" fillId="0" borderId="0" xfId="5" applyFont="1" applyAlignment="1">
      <alignment vertical="center"/>
    </xf>
    <xf numFmtId="0" fontId="14" fillId="0" borderId="0" xfId="5" applyFont="1" applyAlignment="1">
      <alignment horizontal="left" vertical="center" wrapText="1"/>
    </xf>
    <xf numFmtId="0" fontId="5" fillId="0" borderId="0" xfId="5" applyFont="1" applyAlignment="1">
      <alignment vertical="center"/>
    </xf>
    <xf numFmtId="0" fontId="5" fillId="0" borderId="0" xfId="5" applyFont="1"/>
    <xf numFmtId="0" fontId="5" fillId="0" borderId="0" xfId="5" applyFont="1" applyAlignment="1">
      <alignment horizontal="center"/>
    </xf>
    <xf numFmtId="0" fontId="5" fillId="0" borderId="0" xfId="5" applyFont="1" applyAlignment="1">
      <alignment horizontal="left"/>
    </xf>
    <xf numFmtId="0" fontId="11" fillId="0" borderId="0" xfId="5"/>
    <xf numFmtId="0" fontId="20" fillId="2" borderId="0" xfId="0" applyFont="1" applyFill="1" applyAlignment="1" applyProtection="1">
      <alignment vertical="center"/>
      <protection hidden="1"/>
    </xf>
    <xf numFmtId="0" fontId="50" fillId="2" borderId="0" xfId="0" applyFont="1" applyFill="1" applyAlignment="1" applyProtection="1">
      <alignment horizontal="left" vertical="center"/>
      <protection hidden="1"/>
    </xf>
    <xf numFmtId="0" fontId="43" fillId="2" borderId="0" xfId="0" applyFont="1" applyFill="1" applyAlignment="1" applyProtection="1">
      <alignment horizontal="left" vertical="center" indent="1"/>
      <protection hidden="1"/>
    </xf>
    <xf numFmtId="0" fontId="43" fillId="0" borderId="0" xfId="0" applyFont="1" applyAlignment="1" applyProtection="1">
      <alignment horizontal="left" vertical="center" indent="1"/>
      <protection hidden="1"/>
    </xf>
    <xf numFmtId="0" fontId="44" fillId="2" borderId="0" xfId="0" applyFont="1" applyFill="1" applyAlignment="1" applyProtection="1">
      <alignment vertical="center"/>
      <protection hidden="1"/>
    </xf>
    <xf numFmtId="0" fontId="19" fillId="0" borderId="0" xfId="0" applyFont="1" applyAlignment="1" applyProtection="1">
      <alignment horizontal="left" vertical="center" indent="1"/>
      <protection hidden="1"/>
    </xf>
    <xf numFmtId="0" fontId="43" fillId="0" borderId="0" xfId="0" applyFont="1" applyAlignment="1" applyProtection="1">
      <alignment vertical="center"/>
      <protection hidden="1"/>
    </xf>
    <xf numFmtId="0" fontId="19" fillId="0" borderId="0" xfId="0" applyFont="1" applyProtection="1">
      <protection hidden="1"/>
    </xf>
    <xf numFmtId="0" fontId="41" fillId="2" borderId="0" xfId="0" applyFont="1" applyFill="1" applyAlignment="1" applyProtection="1">
      <alignment horizontal="left" vertical="center"/>
      <protection hidden="1"/>
    </xf>
    <xf numFmtId="0" fontId="43" fillId="2" borderId="0" xfId="0" applyFont="1" applyFill="1" applyAlignment="1" applyProtection="1">
      <alignment horizontal="left" vertical="center"/>
      <protection hidden="1"/>
    </xf>
    <xf numFmtId="0" fontId="51" fillId="2" borderId="0" xfId="0" applyFont="1" applyFill="1" applyAlignment="1" applyProtection="1">
      <alignment horizontal="left" vertical="center" indent="1"/>
      <protection hidden="1"/>
    </xf>
    <xf numFmtId="1" fontId="44" fillId="0" borderId="0" xfId="0" applyNumberFormat="1" applyFont="1" applyAlignment="1" applyProtection="1">
      <alignment horizontal="left" vertical="center" indent="1"/>
      <protection hidden="1"/>
    </xf>
    <xf numFmtId="0" fontId="43" fillId="0" borderId="0" xfId="0" applyFont="1" applyAlignment="1" applyProtection="1">
      <alignment horizontal="left" vertical="center"/>
      <protection hidden="1"/>
    </xf>
    <xf numFmtId="0" fontId="49" fillId="0" borderId="0" xfId="0" applyFont="1" applyProtection="1">
      <protection hidden="1"/>
    </xf>
    <xf numFmtId="0" fontId="41" fillId="0" borderId="0" xfId="0" applyFont="1" applyProtection="1">
      <protection hidden="1"/>
    </xf>
    <xf numFmtId="0" fontId="19" fillId="0" borderId="0" xfId="0" applyFont="1" applyAlignment="1" applyProtection="1">
      <alignment vertical="center"/>
      <protection hidden="1"/>
    </xf>
    <xf numFmtId="0" fontId="44" fillId="0" borderId="0" xfId="0" applyFont="1" applyAlignment="1" applyProtection="1">
      <alignment horizontal="center" wrapText="1"/>
      <protection hidden="1"/>
    </xf>
    <xf numFmtId="0" fontId="52" fillId="0" borderId="0" xfId="0" applyFont="1" applyAlignment="1" applyProtection="1">
      <alignment horizontal="left" vertical="center"/>
      <protection hidden="1"/>
    </xf>
    <xf numFmtId="0" fontId="41" fillId="0" borderId="0" xfId="0" applyFont="1" applyAlignment="1" applyProtection="1">
      <alignment vertical="center"/>
      <protection hidden="1"/>
    </xf>
    <xf numFmtId="0" fontId="41" fillId="0" borderId="0" xfId="0" applyFont="1" applyAlignment="1" applyProtection="1">
      <alignment horizontal="left" vertical="center" wrapText="1"/>
      <protection hidden="1"/>
    </xf>
    <xf numFmtId="0" fontId="42" fillId="0" borderId="0" xfId="0" applyFont="1" applyAlignment="1" applyProtection="1">
      <alignment vertical="center"/>
      <protection hidden="1"/>
    </xf>
    <xf numFmtId="0" fontId="41" fillId="0" borderId="0" xfId="0" applyFont="1" applyAlignment="1" applyProtection="1">
      <alignment vertical="center" wrapText="1"/>
      <protection hidden="1"/>
    </xf>
    <xf numFmtId="0" fontId="43" fillId="0" borderId="0" xfId="0" applyFont="1" applyAlignment="1" applyProtection="1">
      <alignment vertical="center" wrapText="1"/>
      <protection hidden="1"/>
    </xf>
    <xf numFmtId="1" fontId="43" fillId="0" borderId="0" xfId="0" applyNumberFormat="1" applyFont="1" applyAlignment="1" applyProtection="1">
      <alignment vertical="center"/>
      <protection hidden="1"/>
    </xf>
    <xf numFmtId="0" fontId="58" fillId="0" borderId="0" xfId="0" applyFont="1" applyAlignment="1" applyProtection="1">
      <alignment horizontal="left" vertical="center" indent="1"/>
      <protection hidden="1"/>
    </xf>
    <xf numFmtId="0" fontId="11" fillId="0" borderId="0" xfId="0" applyFont="1" applyProtection="1">
      <protection hidden="1"/>
    </xf>
    <xf numFmtId="0" fontId="56" fillId="0" borderId="0" xfId="0" applyFont="1" applyAlignment="1" applyProtection="1">
      <alignment vertical="center"/>
      <protection hidden="1"/>
    </xf>
    <xf numFmtId="0" fontId="11" fillId="0" borderId="0" xfId="0" applyFont="1" applyAlignment="1" applyProtection="1">
      <alignment vertical="center"/>
      <protection hidden="1"/>
    </xf>
    <xf numFmtId="0" fontId="44" fillId="0" borderId="0" xfId="0" applyFont="1" applyAlignment="1" applyProtection="1">
      <alignment vertical="center"/>
      <protection hidden="1"/>
    </xf>
    <xf numFmtId="0" fontId="41" fillId="2" borderId="0" xfId="0" applyFont="1" applyFill="1" applyAlignment="1" applyProtection="1">
      <alignment horizontal="left" vertical="center" indent="1"/>
      <protection hidden="1"/>
    </xf>
    <xf numFmtId="0" fontId="41" fillId="2" borderId="0" xfId="0" applyFont="1" applyFill="1" applyAlignment="1" applyProtection="1">
      <alignment vertical="center"/>
      <protection hidden="1"/>
    </xf>
    <xf numFmtId="0" fontId="41" fillId="2" borderId="0" xfId="0" applyFont="1" applyFill="1" applyAlignment="1" applyProtection="1">
      <alignment horizontal="left" vertical="center" wrapText="1"/>
      <protection hidden="1"/>
    </xf>
    <xf numFmtId="0" fontId="41" fillId="0" borderId="0" xfId="0" applyFont="1" applyAlignment="1" applyProtection="1">
      <alignment horizontal="left" vertical="center" indent="1"/>
      <protection hidden="1"/>
    </xf>
    <xf numFmtId="0" fontId="70" fillId="2" borderId="0" xfId="0" applyFont="1" applyFill="1" applyAlignment="1" applyProtection="1">
      <alignment horizontal="left" vertical="center"/>
      <protection hidden="1"/>
    </xf>
    <xf numFmtId="0" fontId="19" fillId="0" borderId="0" xfId="0" applyFont="1" applyAlignment="1" applyProtection="1">
      <alignment horizontal="left" vertical="center"/>
      <protection hidden="1"/>
    </xf>
    <xf numFmtId="0" fontId="41" fillId="0" borderId="0" xfId="0" applyFont="1" applyAlignment="1" applyProtection="1">
      <alignment horizontal="left" vertical="center"/>
      <protection hidden="1"/>
    </xf>
    <xf numFmtId="0" fontId="20" fillId="0" borderId="0" xfId="0" applyFont="1" applyAlignment="1" applyProtection="1">
      <alignment vertical="center"/>
      <protection hidden="1"/>
    </xf>
    <xf numFmtId="0" fontId="50" fillId="0" borderId="0" xfId="0" applyFont="1" applyAlignment="1" applyProtection="1">
      <alignment horizontal="left" vertical="center"/>
      <protection hidden="1"/>
    </xf>
    <xf numFmtId="0" fontId="44" fillId="0" borderId="0" xfId="0" applyFont="1" applyAlignment="1" applyProtection="1">
      <alignment horizontal="center" vertical="center"/>
      <protection hidden="1"/>
    </xf>
    <xf numFmtId="0" fontId="43" fillId="0" borderId="0" xfId="0" applyFont="1" applyAlignment="1" applyProtection="1">
      <alignment horizontal="left" vertical="center" wrapText="1"/>
      <protection hidden="1"/>
    </xf>
    <xf numFmtId="0" fontId="6" fillId="0" borderId="0" xfId="0" applyFont="1" applyAlignment="1" applyProtection="1">
      <alignment vertical="center"/>
      <protection hidden="1"/>
    </xf>
    <xf numFmtId="0" fontId="51" fillId="0" borderId="0" xfId="0" applyFont="1" applyAlignment="1" applyProtection="1">
      <alignment horizontal="left" vertical="center" indent="1"/>
      <protection hidden="1"/>
    </xf>
    <xf numFmtId="0" fontId="44" fillId="0" borderId="0" xfId="0" applyFont="1" applyProtection="1">
      <protection hidden="1"/>
    </xf>
    <xf numFmtId="0" fontId="56" fillId="0" borderId="0" xfId="0" applyFont="1" applyAlignment="1" applyProtection="1">
      <alignment horizontal="left" vertical="center" indent="1"/>
      <protection hidden="1"/>
    </xf>
    <xf numFmtId="0" fontId="58" fillId="0" borderId="0" xfId="0" applyFont="1" applyAlignment="1" applyProtection="1">
      <alignment vertical="center"/>
      <protection hidden="1"/>
    </xf>
    <xf numFmtId="0" fontId="60" fillId="0" borderId="0" xfId="0" applyFont="1" applyAlignment="1" applyProtection="1">
      <alignment vertical="center"/>
      <protection hidden="1"/>
    </xf>
    <xf numFmtId="0" fontId="7" fillId="0" borderId="0" xfId="0" applyFont="1" applyAlignment="1" applyProtection="1">
      <alignment vertical="center"/>
      <protection hidden="1"/>
    </xf>
    <xf numFmtId="0" fontId="0" fillId="0" borderId="0" xfId="0" applyProtection="1">
      <protection hidden="1"/>
    </xf>
    <xf numFmtId="0" fontId="41" fillId="0" borderId="0" xfId="0" applyFont="1" applyAlignment="1" applyProtection="1">
      <alignment wrapText="1"/>
      <protection hidden="1"/>
    </xf>
    <xf numFmtId="0" fontId="44" fillId="0" borderId="0" xfId="0" applyFont="1" applyAlignment="1" applyProtection="1">
      <alignment horizontal="left" vertical="center" wrapText="1"/>
      <protection hidden="1"/>
    </xf>
    <xf numFmtId="0" fontId="5" fillId="0" borderId="0" xfId="0" applyFont="1" applyAlignment="1" applyProtection="1">
      <alignment vertical="center"/>
      <protection hidden="1"/>
    </xf>
    <xf numFmtId="0" fontId="7" fillId="0" borderId="0" xfId="0" applyFont="1" applyProtection="1">
      <protection hidden="1"/>
    </xf>
    <xf numFmtId="0" fontId="5" fillId="2" borderId="0" xfId="0" applyFont="1" applyFill="1" applyAlignment="1" applyProtection="1">
      <alignment vertical="center"/>
      <protection hidden="1"/>
    </xf>
    <xf numFmtId="0" fontId="9" fillId="2" borderId="0" xfId="0" applyFont="1" applyFill="1" applyAlignment="1" applyProtection="1">
      <alignment vertical="center"/>
      <protection hidden="1"/>
    </xf>
    <xf numFmtId="0" fontId="5" fillId="2" borderId="0" xfId="0" applyFont="1" applyFill="1" applyAlignment="1" applyProtection="1">
      <alignment horizontal="center" vertical="center"/>
      <protection hidden="1"/>
    </xf>
    <xf numFmtId="0" fontId="6" fillId="2" borderId="0" xfId="0" applyFont="1" applyFill="1" applyAlignment="1" applyProtection="1">
      <alignment vertical="center"/>
      <protection hidden="1"/>
    </xf>
    <xf numFmtId="0" fontId="5" fillId="2" borderId="0" xfId="0" applyFont="1" applyFill="1" applyAlignment="1" applyProtection="1">
      <alignment horizontal="left" vertical="center"/>
      <protection hidden="1"/>
    </xf>
    <xf numFmtId="0" fontId="11" fillId="3" borderId="0" xfId="0" applyFont="1" applyFill="1" applyAlignment="1" applyProtection="1">
      <alignment horizontal="left" vertical="center"/>
      <protection hidden="1"/>
    </xf>
    <xf numFmtId="0" fontId="11" fillId="0" borderId="0" xfId="0" applyFont="1" applyAlignment="1" applyProtection="1">
      <alignment horizontal="left" vertical="center"/>
      <protection hidden="1"/>
    </xf>
    <xf numFmtId="0" fontId="12" fillId="0" borderId="0" xfId="0" applyFont="1" applyAlignment="1" applyProtection="1">
      <alignment vertical="center"/>
      <protection hidden="1"/>
    </xf>
    <xf numFmtId="0" fontId="13" fillId="0" borderId="0" xfId="0" applyFont="1" applyAlignment="1" applyProtection="1">
      <alignment vertical="center"/>
      <protection hidden="1"/>
    </xf>
    <xf numFmtId="0" fontId="6" fillId="4" borderId="0" xfId="0" applyFont="1" applyFill="1" applyAlignment="1" applyProtection="1">
      <alignment vertical="center"/>
      <protection hidden="1"/>
    </xf>
    <xf numFmtId="0" fontId="5" fillId="0" borderId="0" xfId="0" applyFont="1" applyAlignment="1" applyProtection="1">
      <alignment horizontal="center" vertical="center"/>
      <protection hidden="1"/>
    </xf>
    <xf numFmtId="0" fontId="2" fillId="0" borderId="0" xfId="0" applyFont="1" applyProtection="1">
      <protection hidden="1"/>
    </xf>
    <xf numFmtId="0" fontId="2" fillId="2" borderId="0" xfId="0" applyFont="1" applyFill="1" applyProtection="1">
      <protection hidden="1"/>
    </xf>
    <xf numFmtId="0" fontId="5" fillId="0" borderId="0" xfId="0" applyFont="1" applyProtection="1">
      <protection hidden="1"/>
    </xf>
    <xf numFmtId="0" fontId="7" fillId="0" borderId="0" xfId="0" applyFont="1" applyAlignment="1" applyProtection="1">
      <alignment horizontal="right"/>
      <protection hidden="1"/>
    </xf>
    <xf numFmtId="0" fontId="6" fillId="0" borderId="0" xfId="0" applyFont="1" applyProtection="1">
      <protection hidden="1"/>
    </xf>
    <xf numFmtId="0" fontId="14" fillId="0" borderId="0" xfId="0" applyFont="1" applyAlignment="1" applyProtection="1">
      <alignment horizontal="left" vertical="center"/>
      <protection hidden="1"/>
    </xf>
    <xf numFmtId="0" fontId="11" fillId="0" borderId="0" xfId="0" applyFont="1" applyAlignment="1" applyProtection="1">
      <alignment horizontal="center"/>
      <protection hidden="1"/>
    </xf>
    <xf numFmtId="0" fontId="5" fillId="0" borderId="0" xfId="0" applyFont="1" applyAlignment="1" applyProtection="1">
      <alignment horizontal="left" vertical="center"/>
      <protection hidden="1"/>
    </xf>
    <xf numFmtId="0" fontId="6" fillId="0" borderId="0" xfId="0" applyFont="1" applyAlignment="1" applyProtection="1">
      <alignment horizontal="center" vertical="center"/>
      <protection hidden="1"/>
    </xf>
    <xf numFmtId="49" fontId="5" fillId="0" borderId="0" xfId="0" applyNumberFormat="1" applyFont="1" applyAlignment="1" applyProtection="1">
      <alignment horizontal="left" vertical="center"/>
      <protection hidden="1"/>
    </xf>
    <xf numFmtId="0" fontId="16" fillId="0" borderId="0" xfId="0" applyFont="1" applyAlignment="1" applyProtection="1">
      <alignment vertical="center"/>
      <protection hidden="1"/>
    </xf>
    <xf numFmtId="0" fontId="17" fillId="0" borderId="0" xfId="0" applyFont="1" applyAlignment="1" applyProtection="1">
      <alignment vertical="center"/>
      <protection hidden="1"/>
    </xf>
    <xf numFmtId="0" fontId="5" fillId="0" borderId="33" xfId="0" applyFont="1" applyBorder="1" applyAlignment="1" applyProtection="1">
      <alignment horizontal="center" vertical="center"/>
      <protection hidden="1"/>
    </xf>
    <xf numFmtId="0" fontId="18" fillId="0" borderId="20" xfId="0" applyFont="1" applyBorder="1" applyAlignment="1" applyProtection="1">
      <alignment horizontal="center" vertical="center" wrapText="1"/>
      <protection hidden="1"/>
    </xf>
    <xf numFmtId="0" fontId="5" fillId="0" borderId="11" xfId="0" applyFont="1" applyBorder="1" applyAlignment="1" applyProtection="1">
      <alignment horizontal="center" vertical="center"/>
      <protection hidden="1"/>
    </xf>
    <xf numFmtId="0" fontId="18" fillId="0" borderId="8" xfId="0" applyFont="1" applyBorder="1" applyAlignment="1" applyProtection="1">
      <alignment horizontal="center" vertical="center" wrapText="1"/>
      <protection hidden="1"/>
    </xf>
    <xf numFmtId="0" fontId="5" fillId="0" borderId="21" xfId="0" applyFont="1" applyBorder="1" applyAlignment="1" applyProtection="1">
      <alignment horizontal="center" vertical="center"/>
      <protection hidden="1"/>
    </xf>
    <xf numFmtId="0" fontId="24" fillId="2" borderId="0" xfId="0" applyFont="1" applyFill="1" applyAlignment="1" applyProtection="1">
      <alignment vertical="center"/>
      <protection hidden="1"/>
    </xf>
    <xf numFmtId="0" fontId="24" fillId="4" borderId="0" xfId="0" applyFont="1" applyFill="1" applyAlignment="1" applyProtection="1">
      <alignment vertical="center"/>
      <protection hidden="1"/>
    </xf>
    <xf numFmtId="0" fontId="24" fillId="0" borderId="0" xfId="0" applyFont="1" applyAlignment="1" applyProtection="1">
      <alignment vertical="center"/>
      <protection hidden="1"/>
    </xf>
    <xf numFmtId="0" fontId="21" fillId="0" borderId="0" xfId="0" applyFont="1" applyProtection="1">
      <protection hidden="1"/>
    </xf>
    <xf numFmtId="0" fontId="32" fillId="0" borderId="0" xfId="0" applyFont="1" applyProtection="1">
      <protection hidden="1"/>
    </xf>
    <xf numFmtId="1" fontId="24" fillId="0" borderId="0" xfId="0" applyNumberFormat="1" applyFont="1" applyAlignment="1" applyProtection="1">
      <alignment horizontal="left" vertical="center"/>
      <protection hidden="1"/>
    </xf>
    <xf numFmtId="0" fontId="22" fillId="0" borderId="0" xfId="0" applyFont="1" applyProtection="1">
      <protection hidden="1"/>
    </xf>
    <xf numFmtId="1" fontId="5" fillId="0" borderId="0" xfId="0" quotePrefix="1" applyNumberFormat="1" applyFont="1" applyAlignment="1" applyProtection="1">
      <alignment horizontal="center" vertical="center"/>
      <protection hidden="1"/>
    </xf>
    <xf numFmtId="0" fontId="12" fillId="0" borderId="0" xfId="0" applyFont="1" applyProtection="1">
      <protection hidden="1"/>
    </xf>
    <xf numFmtId="1" fontId="5" fillId="0" borderId="0" xfId="0" applyNumberFormat="1" applyFont="1" applyAlignment="1" applyProtection="1">
      <alignment horizontal="center" vertical="center"/>
      <protection hidden="1"/>
    </xf>
    <xf numFmtId="0" fontId="18" fillId="0" borderId="0" xfId="0" quotePrefix="1" applyFont="1" applyProtection="1">
      <protection hidden="1"/>
    </xf>
    <xf numFmtId="49" fontId="35" fillId="10" borderId="0" xfId="3" applyNumberFormat="1" applyFont="1" applyFill="1" applyAlignment="1" applyProtection="1">
      <alignment vertical="center" wrapText="1"/>
      <protection hidden="1"/>
    </xf>
    <xf numFmtId="0" fontId="18" fillId="0" borderId="0" xfId="0" applyFont="1" applyProtection="1">
      <protection hidden="1"/>
    </xf>
    <xf numFmtId="0" fontId="45" fillId="0" borderId="0" xfId="0" applyFont="1" applyProtection="1">
      <protection hidden="1"/>
    </xf>
    <xf numFmtId="0" fontId="24" fillId="0" borderId="0" xfId="0" applyFont="1" applyProtection="1">
      <protection hidden="1"/>
    </xf>
    <xf numFmtId="1" fontId="24" fillId="0" borderId="0" xfId="0" applyNumberFormat="1" applyFont="1" applyAlignment="1" applyProtection="1">
      <alignment horizontal="center" vertical="center"/>
      <protection hidden="1"/>
    </xf>
    <xf numFmtId="1" fontId="24" fillId="0" borderId="0" xfId="0" quotePrefix="1" applyNumberFormat="1" applyFont="1" applyAlignment="1" applyProtection="1">
      <alignment horizontal="center" vertical="center"/>
      <protection hidden="1"/>
    </xf>
    <xf numFmtId="0" fontId="33" fillId="0" borderId="0" xfId="0" applyFont="1" applyAlignment="1" applyProtection="1">
      <alignment horizontal="left" indent="1"/>
      <protection hidden="1"/>
    </xf>
    <xf numFmtId="0" fontId="25" fillId="0" borderId="0" xfId="0" applyFont="1" applyProtection="1">
      <protection hidden="1"/>
    </xf>
    <xf numFmtId="0" fontId="26" fillId="0" borderId="0" xfId="0" applyFont="1" applyProtection="1">
      <protection hidden="1"/>
    </xf>
    <xf numFmtId="0" fontId="0" fillId="0" borderId="0" xfId="0" applyAlignment="1" applyProtection="1">
      <alignment vertical="center"/>
      <protection hidden="1"/>
    </xf>
    <xf numFmtId="0" fontId="7" fillId="0" borderId="0" xfId="0" applyFont="1" applyAlignment="1" applyProtection="1">
      <alignment horizontal="right" vertical="center"/>
      <protection hidden="1"/>
    </xf>
    <xf numFmtId="0" fontId="5" fillId="5" borderId="0" xfId="0" applyFont="1" applyFill="1" applyAlignment="1" applyProtection="1">
      <alignment horizontal="center" vertical="center"/>
      <protection hidden="1"/>
    </xf>
    <xf numFmtId="0" fontId="24" fillId="0" borderId="0" xfId="0" applyFont="1" applyAlignment="1" applyProtection="1">
      <alignment horizontal="right"/>
      <protection hidden="1"/>
    </xf>
    <xf numFmtId="0" fontId="12" fillId="0" borderId="0" xfId="0" applyFont="1" applyAlignment="1" applyProtection="1">
      <alignment horizontal="center"/>
      <protection hidden="1"/>
    </xf>
    <xf numFmtId="0" fontId="27" fillId="0" borderId="0" xfId="0" applyFont="1" applyAlignment="1" applyProtection="1">
      <alignment vertical="center"/>
      <protection hidden="1"/>
    </xf>
    <xf numFmtId="0" fontId="55" fillId="2" borderId="0" xfId="0" applyFont="1" applyFill="1" applyAlignment="1" applyProtection="1">
      <alignment horizontal="left" vertical="center" wrapText="1"/>
      <protection hidden="1"/>
    </xf>
    <xf numFmtId="0" fontId="55" fillId="0" borderId="0" xfId="0" applyFont="1" applyAlignment="1" applyProtection="1">
      <alignment horizontal="left" vertical="center" wrapText="1"/>
      <protection hidden="1"/>
    </xf>
    <xf numFmtId="0" fontId="7" fillId="2" borderId="0" xfId="0" applyFont="1" applyFill="1" applyAlignment="1" applyProtection="1">
      <alignment vertical="center"/>
      <protection hidden="1"/>
    </xf>
    <xf numFmtId="0" fontId="7" fillId="4" borderId="0" xfId="0" applyFont="1" applyFill="1" applyAlignment="1" applyProtection="1">
      <alignment vertical="center"/>
      <protection hidden="1"/>
    </xf>
    <xf numFmtId="0" fontId="7" fillId="0" borderId="17" xfId="0" applyFont="1" applyBorder="1" applyProtection="1">
      <protection hidden="1"/>
    </xf>
    <xf numFmtId="0" fontId="7" fillId="0" borderId="26" xfId="0" applyFont="1" applyBorder="1" applyAlignment="1" applyProtection="1">
      <alignment horizontal="center" vertical="center"/>
      <protection hidden="1"/>
    </xf>
    <xf numFmtId="0" fontId="7" fillId="0" borderId="18" xfId="0" applyFont="1" applyBorder="1" applyAlignment="1" applyProtection="1">
      <alignment horizontal="center" vertical="center"/>
      <protection hidden="1"/>
    </xf>
    <xf numFmtId="0" fontId="7" fillId="0" borderId="17" xfId="0" applyFont="1" applyBorder="1" applyAlignment="1" applyProtection="1">
      <alignment vertical="center"/>
      <protection hidden="1"/>
    </xf>
    <xf numFmtId="1" fontId="7" fillId="0" borderId="26" xfId="0" applyNumberFormat="1" applyFont="1" applyBorder="1" applyAlignment="1" applyProtection="1">
      <alignment horizontal="center" vertical="center"/>
      <protection hidden="1"/>
    </xf>
    <xf numFmtId="1" fontId="7" fillId="0" borderId="18" xfId="0" applyNumberFormat="1" applyFont="1" applyBorder="1" applyAlignment="1" applyProtection="1">
      <alignment horizontal="center" vertical="center"/>
      <protection hidden="1"/>
    </xf>
    <xf numFmtId="0" fontId="11" fillId="4" borderId="0" xfId="0" applyFont="1" applyFill="1" applyProtection="1">
      <protection hidden="1"/>
    </xf>
    <xf numFmtId="0" fontId="7" fillId="0" borderId="10" xfId="0" applyFont="1" applyBorder="1" applyAlignment="1" applyProtection="1">
      <alignment horizontal="center" vertical="center"/>
      <protection hidden="1"/>
    </xf>
    <xf numFmtId="0" fontId="7" fillId="0" borderId="20" xfId="0" applyFont="1" applyBorder="1" applyAlignment="1" applyProtection="1">
      <alignment horizontal="center" vertical="center"/>
      <protection hidden="1"/>
    </xf>
    <xf numFmtId="0" fontId="7" fillId="0" borderId="9" xfId="0" applyFont="1" applyBorder="1" applyAlignment="1" applyProtection="1">
      <alignment horizontal="center" vertical="center"/>
      <protection hidden="1"/>
    </xf>
    <xf numFmtId="0" fontId="7" fillId="0" borderId="16" xfId="0" applyFont="1" applyBorder="1" applyAlignment="1" applyProtection="1">
      <alignment vertical="center"/>
      <protection hidden="1"/>
    </xf>
    <xf numFmtId="1" fontId="7" fillId="0" borderId="22" xfId="0" applyNumberFormat="1" applyFont="1" applyBorder="1" applyAlignment="1" applyProtection="1">
      <alignment horizontal="center" vertical="center"/>
      <protection hidden="1"/>
    </xf>
    <xf numFmtId="1" fontId="7" fillId="0" borderId="17" xfId="0" applyNumberFormat="1" applyFont="1" applyBorder="1" applyAlignment="1" applyProtection="1">
      <alignment horizontal="center" vertical="center"/>
      <protection hidden="1"/>
    </xf>
    <xf numFmtId="0" fontId="7" fillId="2" borderId="23" xfId="0" applyFont="1" applyFill="1" applyBorder="1" applyAlignment="1" applyProtection="1">
      <alignment vertical="center"/>
      <protection hidden="1"/>
    </xf>
    <xf numFmtId="3" fontId="7" fillId="0" borderId="18" xfId="0" applyNumberFormat="1" applyFont="1" applyBorder="1" applyAlignment="1" applyProtection="1">
      <alignment horizontal="center" vertical="center"/>
      <protection hidden="1"/>
    </xf>
    <xf numFmtId="3" fontId="7" fillId="0" borderId="22" xfId="0" applyNumberFormat="1" applyFont="1" applyBorder="1" applyAlignment="1" applyProtection="1">
      <alignment horizontal="center" vertical="center"/>
      <protection hidden="1"/>
    </xf>
    <xf numFmtId="3" fontId="7" fillId="0" borderId="17" xfId="0" applyNumberFormat="1" applyFont="1" applyBorder="1" applyAlignment="1" applyProtection="1">
      <alignment horizontal="center" vertical="center"/>
      <protection hidden="1"/>
    </xf>
    <xf numFmtId="0" fontId="7" fillId="2" borderId="31" xfId="0" applyFont="1" applyFill="1" applyBorder="1" applyAlignment="1" applyProtection="1">
      <alignment horizontal="center" vertical="center"/>
      <protection hidden="1"/>
    </xf>
    <xf numFmtId="0" fontId="7" fillId="2" borderId="38" xfId="0" applyFont="1" applyFill="1" applyBorder="1" applyAlignment="1" applyProtection="1">
      <alignment horizontal="center" vertical="center"/>
      <protection hidden="1"/>
    </xf>
    <xf numFmtId="0" fontId="7" fillId="0" borderId="38" xfId="0" applyFont="1" applyBorder="1" applyAlignment="1" applyProtection="1">
      <alignment horizontal="center" vertical="center"/>
      <protection hidden="1"/>
    </xf>
    <xf numFmtId="0" fontId="7" fillId="0" borderId="9" xfId="0" applyFont="1" applyBorder="1" applyAlignment="1" applyProtection="1">
      <alignment horizontal="left" vertical="center"/>
      <protection hidden="1"/>
    </xf>
    <xf numFmtId="0" fontId="7" fillId="0" borderId="10" xfId="0" applyFont="1" applyBorder="1" applyAlignment="1" applyProtection="1">
      <alignment horizontal="left" vertical="center"/>
      <protection hidden="1"/>
    </xf>
    <xf numFmtId="0" fontId="7" fillId="0" borderId="24" xfId="0" applyFont="1" applyBorder="1" applyAlignment="1" applyProtection="1">
      <alignment horizontal="center" vertical="center"/>
      <protection hidden="1"/>
    </xf>
    <xf numFmtId="0" fontId="7" fillId="0" borderId="40" xfId="0" applyFont="1" applyBorder="1" applyAlignment="1" applyProtection="1">
      <alignment horizontal="center" vertical="center"/>
      <protection hidden="1"/>
    </xf>
    <xf numFmtId="0" fontId="7" fillId="0" borderId="23" xfId="0" applyFont="1" applyBorder="1" applyAlignment="1" applyProtection="1">
      <alignment horizontal="center" vertical="center"/>
      <protection hidden="1"/>
    </xf>
    <xf numFmtId="0" fontId="46" fillId="0" borderId="0" xfId="0" applyFont="1" applyAlignment="1" applyProtection="1">
      <alignment horizontal="left" vertical="center"/>
      <protection hidden="1"/>
    </xf>
    <xf numFmtId="1" fontId="46" fillId="0" borderId="24" xfId="0" applyNumberFormat="1" applyFont="1" applyBorder="1" applyAlignment="1" applyProtection="1">
      <alignment horizontal="center" vertical="center"/>
      <protection hidden="1"/>
    </xf>
    <xf numFmtId="1" fontId="46" fillId="0" borderId="40" xfId="0" applyNumberFormat="1" applyFont="1" applyBorder="1" applyAlignment="1" applyProtection="1">
      <alignment horizontal="center" vertical="center"/>
      <protection hidden="1"/>
    </xf>
    <xf numFmtId="1" fontId="46" fillId="0" borderId="23" xfId="0" applyNumberFormat="1" applyFont="1" applyBorder="1" applyAlignment="1" applyProtection="1">
      <alignment horizontal="center" vertical="center"/>
      <protection hidden="1"/>
    </xf>
    <xf numFmtId="0" fontId="0" fillId="0" borderId="0" xfId="0" applyAlignment="1" applyProtection="1">
      <alignment horizontal="left" vertical="center"/>
      <protection hidden="1"/>
    </xf>
    <xf numFmtId="165" fontId="7" fillId="0" borderId="24" xfId="0" applyNumberFormat="1" applyFont="1" applyBorder="1" applyAlignment="1" applyProtection="1">
      <alignment horizontal="center" vertical="center"/>
      <protection hidden="1"/>
    </xf>
    <xf numFmtId="165" fontId="7" fillId="0" borderId="40" xfId="0" applyNumberFormat="1" applyFont="1" applyBorder="1" applyAlignment="1" applyProtection="1">
      <alignment horizontal="center" vertical="center"/>
      <protection hidden="1"/>
    </xf>
    <xf numFmtId="165" fontId="7" fillId="0" borderId="23" xfId="0" applyNumberFormat="1" applyFont="1" applyBorder="1" applyAlignment="1" applyProtection="1">
      <alignment horizontal="center" vertical="center"/>
      <protection hidden="1"/>
    </xf>
    <xf numFmtId="164" fontId="11" fillId="8" borderId="31" xfId="0" applyNumberFormat="1" applyFont="1" applyFill="1" applyBorder="1" applyAlignment="1" applyProtection="1">
      <alignment vertical="center"/>
      <protection hidden="1"/>
    </xf>
    <xf numFmtId="164" fontId="11" fillId="8" borderId="38" xfId="0" applyNumberFormat="1" applyFont="1" applyFill="1" applyBorder="1" applyAlignment="1" applyProtection="1">
      <alignment vertical="center"/>
      <protection hidden="1"/>
    </xf>
    <xf numFmtId="0" fontId="56" fillId="2" borderId="0" xfId="0" applyFont="1" applyFill="1" applyAlignment="1" applyProtection="1">
      <alignment horizontal="justify" vertical="center" wrapText="1"/>
      <protection hidden="1"/>
    </xf>
    <xf numFmtId="0" fontId="53" fillId="0" borderId="0" xfId="0" applyFont="1" applyProtection="1">
      <protection hidden="1"/>
    </xf>
    <xf numFmtId="0" fontId="37" fillId="0" borderId="0" xfId="0" applyFont="1" applyProtection="1">
      <protection hidden="1"/>
    </xf>
    <xf numFmtId="0" fontId="7" fillId="2" borderId="0" xfId="0" applyFont="1" applyFill="1" applyAlignment="1" applyProtection="1">
      <alignment horizontal="center" vertical="center"/>
      <protection hidden="1"/>
    </xf>
    <xf numFmtId="0" fontId="7" fillId="5" borderId="0" xfId="0" applyFont="1" applyFill="1" applyAlignment="1" applyProtection="1">
      <alignment horizontal="center" vertical="center"/>
      <protection hidden="1"/>
    </xf>
    <xf numFmtId="0" fontId="7" fillId="0" borderId="0" xfId="0" applyFont="1" applyAlignment="1" applyProtection="1">
      <alignment horizontal="center" vertical="center"/>
      <protection hidden="1"/>
    </xf>
    <xf numFmtId="0" fontId="61" fillId="0" borderId="0" xfId="0" applyFont="1" applyAlignment="1" applyProtection="1">
      <alignment vertical="center"/>
      <protection hidden="1"/>
    </xf>
    <xf numFmtId="0" fontId="38" fillId="0" borderId="0" xfId="0" applyFont="1" applyAlignment="1" applyProtection="1">
      <alignment horizontal="left" wrapText="1"/>
      <protection hidden="1"/>
    </xf>
    <xf numFmtId="0" fontId="38" fillId="0" borderId="0" xfId="0" applyFont="1" applyAlignment="1" applyProtection="1">
      <alignment vertical="center" wrapText="1"/>
      <protection hidden="1"/>
    </xf>
    <xf numFmtId="0" fontId="57" fillId="0" borderId="0" xfId="0" applyFont="1" applyAlignment="1" applyProtection="1">
      <alignment vertical="center"/>
      <protection hidden="1"/>
    </xf>
    <xf numFmtId="0" fontId="21" fillId="0" borderId="0" xfId="0" applyFont="1" applyAlignment="1" applyProtection="1">
      <alignment vertical="center"/>
      <protection hidden="1"/>
    </xf>
    <xf numFmtId="0" fontId="29" fillId="0" borderId="0" xfId="0" applyFont="1" applyAlignment="1" applyProtection="1">
      <alignment vertical="center"/>
      <protection hidden="1"/>
    </xf>
    <xf numFmtId="0" fontId="22" fillId="0" borderId="0" xfId="0" applyFont="1" applyAlignment="1" applyProtection="1">
      <alignment vertical="center"/>
      <protection hidden="1"/>
    </xf>
    <xf numFmtId="0" fontId="29" fillId="0" borderId="0" xfId="0" applyFont="1" applyProtection="1">
      <protection hidden="1"/>
    </xf>
    <xf numFmtId="0" fontId="14" fillId="0" borderId="0" xfId="0" applyFont="1" applyAlignment="1" applyProtection="1">
      <alignment horizontal="left" wrapText="1"/>
      <protection hidden="1"/>
    </xf>
    <xf numFmtId="0" fontId="22" fillId="0" borderId="0" xfId="0" applyFont="1" applyAlignment="1" applyProtection="1">
      <alignment horizontal="center"/>
      <protection hidden="1"/>
    </xf>
    <xf numFmtId="0" fontId="5" fillId="0" borderId="0" xfId="0" applyFont="1" applyAlignment="1" applyProtection="1">
      <alignment vertical="center" wrapText="1"/>
      <protection hidden="1"/>
    </xf>
    <xf numFmtId="0" fontId="24" fillId="0" borderId="0" xfId="0" applyFont="1" applyAlignment="1" applyProtection="1">
      <alignment horizontal="center" vertical="center"/>
      <protection hidden="1"/>
    </xf>
    <xf numFmtId="0" fontId="28" fillId="0" borderId="0" xfId="0" applyFont="1" applyAlignment="1" applyProtection="1">
      <alignment horizontal="left" vertical="center" wrapText="1"/>
      <protection hidden="1"/>
    </xf>
    <xf numFmtId="0" fontId="5" fillId="0" borderId="0" xfId="0" applyFont="1" applyAlignment="1" applyProtection="1">
      <alignment horizontal="right"/>
      <protection hidden="1"/>
    </xf>
    <xf numFmtId="0" fontId="23" fillId="0" borderId="0" xfId="0" applyFont="1" applyAlignment="1" applyProtection="1">
      <alignment horizontal="left" vertical="center" wrapText="1"/>
      <protection hidden="1"/>
    </xf>
    <xf numFmtId="0" fontId="23" fillId="0" borderId="0" xfId="0" applyFont="1" applyAlignment="1" applyProtection="1">
      <alignment horizontal="justify" vertical="top" wrapText="1"/>
      <protection hidden="1"/>
    </xf>
    <xf numFmtId="0" fontId="7" fillId="0" borderId="0" xfId="0" applyFont="1" applyAlignment="1" applyProtection="1">
      <alignment horizontal="left" vertical="center" wrapText="1"/>
      <protection hidden="1"/>
    </xf>
    <xf numFmtId="0" fontId="24" fillId="0" borderId="0" xfId="0" applyFont="1" applyAlignment="1" applyProtection="1">
      <alignment horizontal="right" vertical="center"/>
      <protection hidden="1"/>
    </xf>
    <xf numFmtId="0" fontId="30" fillId="0" borderId="0" xfId="0" applyFont="1" applyAlignment="1" applyProtection="1">
      <alignment vertical="center"/>
      <protection hidden="1"/>
    </xf>
    <xf numFmtId="0" fontId="2" fillId="0" borderId="0" xfId="0" applyFont="1" applyProtection="1">
      <protection locked="0" hidden="1"/>
    </xf>
    <xf numFmtId="164" fontId="7" fillId="0" borderId="31" xfId="0" applyNumberFormat="1" applyFont="1" applyBorder="1" applyAlignment="1" applyProtection="1">
      <alignment horizontal="center" vertical="center"/>
      <protection locked="0"/>
    </xf>
    <xf numFmtId="164" fontId="7" fillId="0" borderId="38" xfId="0" applyNumberFormat="1" applyFont="1" applyBorder="1" applyAlignment="1" applyProtection="1">
      <alignment horizontal="center" vertical="center"/>
      <protection locked="0"/>
    </xf>
    <xf numFmtId="164" fontId="57" fillId="0" borderId="31" xfId="0" applyNumberFormat="1" applyFont="1" applyBorder="1" applyAlignment="1" applyProtection="1">
      <alignment horizontal="center" vertical="center"/>
      <protection locked="0"/>
    </xf>
    <xf numFmtId="164" fontId="57" fillId="0" borderId="38" xfId="0" applyNumberFormat="1" applyFont="1" applyBorder="1" applyAlignment="1" applyProtection="1">
      <alignment horizontal="center" vertical="center"/>
      <protection locked="0"/>
    </xf>
    <xf numFmtId="0" fontId="18" fillId="0" borderId="0" xfId="0" applyFont="1" applyAlignment="1" applyProtection="1">
      <alignment horizontal="left" vertical="center" indent="2"/>
      <protection hidden="1"/>
    </xf>
    <xf numFmtId="0" fontId="71" fillId="0" borderId="0" xfId="0" applyFont="1" applyAlignment="1" applyProtection="1">
      <alignment horizontal="left" vertical="center"/>
      <protection hidden="1"/>
    </xf>
    <xf numFmtId="0" fontId="11" fillId="0" borderId="0" xfId="5" applyAlignment="1">
      <alignment vertical="center"/>
    </xf>
    <xf numFmtId="0" fontId="72" fillId="0" borderId="0" xfId="5" applyFont="1" applyAlignment="1">
      <alignment vertical="center"/>
    </xf>
    <xf numFmtId="0" fontId="73" fillId="0" borderId="0" xfId="5" applyFont="1" applyAlignment="1">
      <alignment vertical="center" wrapText="1"/>
    </xf>
    <xf numFmtId="0" fontId="72" fillId="0" borderId="10" xfId="5" applyFont="1" applyBorder="1" applyAlignment="1">
      <alignment horizontal="center" vertical="center"/>
    </xf>
    <xf numFmtId="0" fontId="72" fillId="0" borderId="20" xfId="5" applyFont="1" applyBorder="1" applyAlignment="1">
      <alignment horizontal="center" vertical="center"/>
    </xf>
    <xf numFmtId="0" fontId="74" fillId="0" borderId="9" xfId="5" applyFont="1" applyBorder="1" applyAlignment="1">
      <alignment horizontal="center" vertical="center"/>
    </xf>
    <xf numFmtId="166" fontId="75" fillId="11" borderId="18" xfId="5" applyNumberFormat="1" applyFont="1" applyFill="1" applyBorder="1" applyAlignment="1">
      <alignment horizontal="right" vertical="center"/>
    </xf>
    <xf numFmtId="166" fontId="76" fillId="11" borderId="17" xfId="5" applyNumberFormat="1" applyFont="1" applyFill="1" applyBorder="1" applyAlignment="1">
      <alignment horizontal="right" vertical="center"/>
    </xf>
    <xf numFmtId="166" fontId="75" fillId="11" borderId="22" xfId="5" applyNumberFormat="1" applyFont="1" applyFill="1" applyBorder="1" applyAlignment="1">
      <alignment horizontal="right" vertical="center"/>
    </xf>
    <xf numFmtId="165" fontId="77" fillId="12" borderId="18" xfId="9" applyNumberFormat="1" applyFont="1" applyFill="1" applyBorder="1" applyAlignment="1">
      <alignment horizontal="right" vertical="center"/>
    </xf>
    <xf numFmtId="165" fontId="77" fillId="12" borderId="22" xfId="9" applyNumberFormat="1" applyFont="1" applyFill="1" applyBorder="1" applyAlignment="1">
      <alignment horizontal="right" vertical="center"/>
    </xf>
    <xf numFmtId="165" fontId="67" fillId="12" borderId="17" xfId="9" applyNumberFormat="1" applyFont="1" applyFill="1" applyBorder="1" applyAlignment="1">
      <alignment horizontal="right" vertical="center"/>
    </xf>
    <xf numFmtId="0" fontId="78" fillId="6" borderId="25" xfId="5" applyFont="1" applyFill="1" applyBorder="1" applyAlignment="1">
      <alignment vertical="center"/>
    </xf>
    <xf numFmtId="0" fontId="12" fillId="6" borderId="5" xfId="5" applyFont="1" applyFill="1" applyBorder="1" applyAlignment="1">
      <alignment vertical="center"/>
    </xf>
    <xf numFmtId="165" fontId="12" fillId="6" borderId="5" xfId="7" applyNumberFormat="1" applyFont="1" applyFill="1" applyBorder="1" applyAlignment="1">
      <alignment vertical="center"/>
    </xf>
    <xf numFmtId="0" fontId="11" fillId="6" borderId="35" xfId="5" applyFill="1" applyBorder="1"/>
    <xf numFmtId="0" fontId="11" fillId="6" borderId="24" xfId="5" applyFill="1" applyBorder="1" applyAlignment="1">
      <alignment vertical="center"/>
    </xf>
    <xf numFmtId="0" fontId="11" fillId="6" borderId="0" xfId="5" applyFill="1" applyAlignment="1">
      <alignment vertical="center"/>
    </xf>
    <xf numFmtId="0" fontId="11" fillId="6" borderId="23" xfId="5" applyFill="1" applyBorder="1"/>
    <xf numFmtId="0" fontId="12" fillId="6" borderId="24" xfId="5" applyFont="1" applyFill="1" applyBorder="1" applyAlignment="1">
      <alignment vertical="center"/>
    </xf>
    <xf numFmtId="0" fontId="12" fillId="6" borderId="0" xfId="5" applyFont="1" applyFill="1" applyAlignment="1">
      <alignment vertical="center"/>
    </xf>
    <xf numFmtId="0" fontId="12" fillId="6" borderId="0" xfId="5" applyFont="1" applyFill="1" applyAlignment="1">
      <alignment horizontal="right" vertical="center"/>
    </xf>
    <xf numFmtId="0" fontId="12" fillId="6" borderId="23" xfId="5" applyFont="1" applyFill="1" applyBorder="1"/>
    <xf numFmtId="0" fontId="79" fillId="6" borderId="24" xfId="5" applyFont="1" applyFill="1" applyBorder="1" applyAlignment="1">
      <alignment vertical="center"/>
    </xf>
    <xf numFmtId="3" fontId="81" fillId="6" borderId="0" xfId="5" applyNumberFormat="1" applyFont="1" applyFill="1" applyAlignment="1">
      <alignment vertical="center"/>
    </xf>
    <xf numFmtId="1" fontId="11" fillId="0" borderId="0" xfId="5" applyNumberFormat="1"/>
    <xf numFmtId="0" fontId="81" fillId="6" borderId="0" xfId="5" applyFont="1" applyFill="1" applyAlignment="1">
      <alignment vertical="center"/>
    </xf>
    <xf numFmtId="0" fontId="78" fillId="6" borderId="10" xfId="5" applyFont="1" applyFill="1" applyBorder="1" applyAlignment="1">
      <alignment vertical="center"/>
    </xf>
    <xf numFmtId="0" fontId="11" fillId="6" borderId="8" xfId="5" applyFill="1" applyBorder="1" applyAlignment="1">
      <alignment vertical="center"/>
    </xf>
    <xf numFmtId="0" fontId="12" fillId="6" borderId="8" xfId="5" applyFont="1" applyFill="1" applyBorder="1" applyAlignment="1">
      <alignment vertical="center"/>
    </xf>
    <xf numFmtId="165" fontId="81" fillId="6" borderId="8" xfId="7" applyNumberFormat="1" applyFont="1" applyFill="1" applyBorder="1" applyAlignment="1">
      <alignment vertical="center"/>
    </xf>
    <xf numFmtId="0" fontId="11" fillId="6" borderId="9" xfId="5" applyFill="1" applyBorder="1"/>
    <xf numFmtId="1" fontId="72" fillId="0" borderId="18" xfId="8" applyNumberFormat="1" applyFont="1" applyBorder="1" applyAlignment="1">
      <alignment horizontal="right" vertical="center"/>
    </xf>
    <xf numFmtId="1" fontId="72" fillId="0" borderId="22" xfId="8" applyNumberFormat="1" applyFont="1" applyBorder="1" applyAlignment="1">
      <alignment horizontal="right" vertical="center"/>
    </xf>
    <xf numFmtId="1" fontId="74" fillId="0" borderId="17" xfId="8" applyNumberFormat="1" applyFont="1" applyBorder="1" applyAlignment="1">
      <alignment horizontal="right" vertical="center"/>
    </xf>
    <xf numFmtId="0" fontId="14" fillId="0" borderId="0" xfId="3" applyFont="1" applyAlignment="1">
      <alignment horizontal="center" vertical="center" wrapText="1"/>
    </xf>
    <xf numFmtId="0" fontId="6" fillId="0" borderId="0" xfId="2" applyFont="1"/>
    <xf numFmtId="0" fontId="11" fillId="0" borderId="0" xfId="2" applyAlignment="1">
      <alignment horizontal="center"/>
    </xf>
    <xf numFmtId="0" fontId="5" fillId="0" borderId="0" xfId="3"/>
    <xf numFmtId="49" fontId="12" fillId="0" borderId="26" xfId="3" applyNumberFormat="1" applyFont="1" applyBorder="1" applyAlignment="1">
      <alignment vertical="top" wrapText="1"/>
    </xf>
    <xf numFmtId="49" fontId="5" fillId="0" borderId="26" xfId="3" applyNumberFormat="1" applyBorder="1" applyAlignment="1">
      <alignment vertical="top" wrapText="1"/>
    </xf>
    <xf numFmtId="0" fontId="8" fillId="2" borderId="0" xfId="0" applyFont="1" applyFill="1" applyAlignment="1" applyProtection="1">
      <alignment vertical="top"/>
      <protection hidden="1"/>
    </xf>
    <xf numFmtId="3" fontId="5" fillId="0" borderId="17" xfId="0" applyNumberFormat="1" applyFont="1" applyBorder="1" applyAlignment="1" applyProtection="1">
      <alignment horizontal="center" vertical="center"/>
      <protection locked="0"/>
    </xf>
    <xf numFmtId="1" fontId="57" fillId="13" borderId="31" xfId="0" applyNumberFormat="1" applyFont="1" applyFill="1" applyBorder="1" applyAlignment="1" applyProtection="1">
      <alignment horizontal="center" vertical="center"/>
      <protection hidden="1"/>
    </xf>
    <xf numFmtId="1" fontId="57" fillId="13" borderId="38" xfId="0" applyNumberFormat="1" applyFont="1" applyFill="1" applyBorder="1" applyAlignment="1" applyProtection="1">
      <alignment horizontal="center" vertical="center"/>
      <protection hidden="1"/>
    </xf>
    <xf numFmtId="165" fontId="34" fillId="13" borderId="29" xfId="1" applyNumberFormat="1" applyFont="1" applyFill="1" applyBorder="1" applyAlignment="1" applyProtection="1">
      <alignment horizontal="center" vertical="center"/>
      <protection hidden="1"/>
    </xf>
    <xf numFmtId="0" fontId="41" fillId="0" borderId="0" xfId="0" applyFont="1" applyAlignment="1" applyProtection="1">
      <alignment horizontal="left" vertical="center" wrapText="1" indent="1"/>
      <protection hidden="1"/>
    </xf>
    <xf numFmtId="0" fontId="2" fillId="0" borderId="0" xfId="0" applyFont="1" applyProtection="1">
      <protection locked="0"/>
    </xf>
    <xf numFmtId="0" fontId="85" fillId="0" borderId="0" xfId="0" applyFont="1" applyAlignment="1" applyProtection="1">
      <alignment horizontal="left" vertical="center" indent="1"/>
      <protection hidden="1"/>
    </xf>
    <xf numFmtId="0" fontId="88" fillId="0" borderId="0" xfId="0" applyFont="1" applyAlignment="1" applyProtection="1">
      <alignment horizontal="left" vertical="center" indent="1"/>
      <protection hidden="1"/>
    </xf>
    <xf numFmtId="0" fontId="5" fillId="0" borderId="27" xfId="0" applyFont="1" applyBorder="1" applyAlignment="1" applyProtection="1">
      <alignment horizontal="center" vertical="center"/>
      <protection locked="0"/>
    </xf>
    <xf numFmtId="1" fontId="5" fillId="0" borderId="52" xfId="0" applyNumberFormat="1" applyFont="1" applyBorder="1" applyAlignment="1" applyProtection="1">
      <alignment horizontal="center" vertical="center"/>
      <protection locked="0"/>
    </xf>
    <xf numFmtId="1" fontId="5" fillId="0" borderId="54" xfId="0" applyNumberFormat="1" applyFont="1" applyBorder="1" applyAlignment="1" applyProtection="1">
      <alignment horizontal="center" vertical="center"/>
      <protection locked="0"/>
    </xf>
    <xf numFmtId="0" fontId="90" fillId="0" borderId="0" xfId="0" applyFont="1" applyAlignment="1" applyProtection="1">
      <alignment horizontal="left" vertical="center"/>
      <protection hidden="1"/>
    </xf>
    <xf numFmtId="0" fontId="90" fillId="0" borderId="0" xfId="0" applyFont="1" applyProtection="1">
      <protection hidden="1"/>
    </xf>
    <xf numFmtId="0" fontId="31" fillId="0" borderId="0" xfId="0" applyFont="1" applyAlignment="1" applyProtection="1">
      <alignment vertical="top" wrapText="1"/>
      <protection locked="0"/>
    </xf>
    <xf numFmtId="0" fontId="91" fillId="0" borderId="28" xfId="0" applyFont="1" applyBorder="1" applyAlignment="1" applyProtection="1">
      <alignment vertical="top" wrapText="1"/>
      <protection locked="0"/>
    </xf>
    <xf numFmtId="0" fontId="31" fillId="0" borderId="28" xfId="0" applyFont="1" applyBorder="1" applyAlignment="1" applyProtection="1">
      <alignment vertical="top" wrapText="1"/>
      <protection locked="0"/>
    </xf>
    <xf numFmtId="3" fontId="5" fillId="0" borderId="18" xfId="0" applyNumberFormat="1" applyFont="1" applyBorder="1" applyAlignment="1" applyProtection="1">
      <alignment horizontal="center" vertical="center"/>
      <protection locked="0"/>
    </xf>
    <xf numFmtId="1" fontId="5" fillId="0" borderId="46" xfId="0" applyNumberFormat="1" applyFont="1" applyBorder="1" applyAlignment="1" applyProtection="1">
      <alignment horizontal="center" vertical="center"/>
      <protection locked="0"/>
    </xf>
    <xf numFmtId="0" fontId="12" fillId="0" borderId="0" xfId="0" applyFont="1" applyAlignment="1" applyProtection="1">
      <alignment horizontal="left" vertical="center"/>
      <protection hidden="1"/>
    </xf>
    <xf numFmtId="1" fontId="5" fillId="0" borderId="26" xfId="0" applyNumberFormat="1" applyFont="1" applyBorder="1" applyAlignment="1" applyProtection="1">
      <alignment horizontal="center" vertical="center"/>
      <protection locked="0"/>
    </xf>
    <xf numFmtId="1" fontId="5" fillId="0" borderId="18" xfId="0" applyNumberFormat="1" applyFont="1" applyBorder="1" applyAlignment="1" applyProtection="1">
      <alignment horizontal="center" vertical="center"/>
      <protection locked="0"/>
    </xf>
    <xf numFmtId="3" fontId="5" fillId="0" borderId="26" xfId="0" applyNumberFormat="1" applyFont="1" applyBorder="1" applyAlignment="1" applyProtection="1">
      <alignment horizontal="center" vertical="center"/>
      <protection locked="0"/>
    </xf>
    <xf numFmtId="0" fontId="85" fillId="2" borderId="0" xfId="0" applyFont="1" applyFill="1" applyAlignment="1" applyProtection="1">
      <alignment horizontal="left" vertical="center"/>
      <protection hidden="1"/>
    </xf>
    <xf numFmtId="3" fontId="5" fillId="0" borderId="52" xfId="0" applyNumberFormat="1" applyFont="1" applyBorder="1" applyAlignment="1" applyProtection="1">
      <alignment horizontal="center" vertical="center"/>
      <protection locked="0"/>
    </xf>
    <xf numFmtId="3" fontId="5" fillId="0" borderId="46" xfId="0" applyNumberFormat="1" applyFont="1" applyBorder="1" applyAlignment="1" applyProtection="1">
      <alignment horizontal="center" vertical="center"/>
      <protection locked="0"/>
    </xf>
    <xf numFmtId="0" fontId="85" fillId="2" borderId="0" xfId="0" applyFont="1" applyFill="1" applyAlignment="1" applyProtection="1">
      <alignment vertical="center"/>
      <protection hidden="1"/>
    </xf>
    <xf numFmtId="1" fontId="5" fillId="0" borderId="50" xfId="0" applyNumberFormat="1" applyFont="1" applyBorder="1" applyAlignment="1" applyProtection="1">
      <alignment horizontal="center" vertical="center"/>
      <protection locked="0"/>
    </xf>
    <xf numFmtId="1" fontId="5" fillId="0" borderId="24" xfId="0" applyNumberFormat="1" applyFont="1" applyBorder="1" applyAlignment="1" applyProtection="1">
      <alignment horizontal="center" vertical="center"/>
      <protection locked="0"/>
    </xf>
    <xf numFmtId="3" fontId="5" fillId="0" borderId="50" xfId="0" applyNumberFormat="1" applyFont="1" applyBorder="1" applyAlignment="1" applyProtection="1">
      <alignment horizontal="center" vertical="center"/>
      <protection locked="0"/>
    </xf>
    <xf numFmtId="3" fontId="5" fillId="0" borderId="24" xfId="0" applyNumberFormat="1" applyFont="1" applyBorder="1" applyAlignment="1" applyProtection="1">
      <alignment horizontal="center" vertical="center"/>
      <protection locked="0"/>
    </xf>
    <xf numFmtId="3" fontId="5" fillId="0" borderId="10" xfId="0" applyNumberFormat="1" applyFont="1" applyBorder="1" applyAlignment="1" applyProtection="1">
      <alignment horizontal="center" vertical="center"/>
      <protection locked="0"/>
    </xf>
    <xf numFmtId="1" fontId="5" fillId="0" borderId="27" xfId="0" applyNumberFormat="1" applyFont="1" applyBorder="1" applyAlignment="1" applyProtection="1">
      <alignment horizontal="center" vertical="center"/>
      <protection locked="0"/>
    </xf>
    <xf numFmtId="1" fontId="5" fillId="0" borderId="6" xfId="0" applyNumberFormat="1" applyFont="1" applyBorder="1" applyAlignment="1" applyProtection="1">
      <alignment horizontal="center" vertical="center"/>
      <protection locked="0"/>
    </xf>
    <xf numFmtId="3" fontId="5" fillId="0" borderId="27" xfId="0" applyNumberFormat="1" applyFont="1" applyBorder="1" applyAlignment="1" applyProtection="1">
      <alignment horizontal="center" vertical="center"/>
      <protection locked="0"/>
    </xf>
    <xf numFmtId="3" fontId="5" fillId="0" borderId="6" xfId="0" applyNumberFormat="1" applyFont="1" applyBorder="1" applyAlignment="1" applyProtection="1">
      <alignment horizontal="center" vertical="center"/>
      <protection locked="0"/>
    </xf>
    <xf numFmtId="1" fontId="5" fillId="0" borderId="48" xfId="0" applyNumberFormat="1" applyFont="1" applyBorder="1" applyAlignment="1" applyProtection="1">
      <alignment horizontal="center" vertical="center"/>
      <protection locked="0"/>
    </xf>
    <xf numFmtId="3" fontId="5" fillId="0" borderId="48" xfId="0" applyNumberFormat="1" applyFont="1" applyBorder="1" applyAlignment="1" applyProtection="1">
      <alignment horizontal="center" vertical="center"/>
      <protection locked="0"/>
    </xf>
    <xf numFmtId="3" fontId="5" fillId="0" borderId="15" xfId="0" applyNumberFormat="1" applyFont="1" applyBorder="1" applyAlignment="1" applyProtection="1">
      <alignment horizontal="center" vertical="center"/>
      <protection locked="0"/>
    </xf>
    <xf numFmtId="1" fontId="5" fillId="0" borderId="56" xfId="0" applyNumberFormat="1" applyFont="1" applyBorder="1" applyAlignment="1" applyProtection="1">
      <alignment horizontal="center" vertical="center"/>
      <protection locked="0"/>
    </xf>
    <xf numFmtId="1" fontId="5" fillId="0" borderId="25" xfId="0" applyNumberFormat="1" applyFont="1" applyBorder="1" applyAlignment="1" applyProtection="1">
      <alignment horizontal="center" vertical="center"/>
      <protection locked="0"/>
    </xf>
    <xf numFmtId="3" fontId="5" fillId="0" borderId="56" xfId="0" applyNumberFormat="1" applyFont="1" applyBorder="1" applyAlignment="1" applyProtection="1">
      <alignment horizontal="center" vertical="center"/>
      <protection locked="0"/>
    </xf>
    <xf numFmtId="3" fontId="5" fillId="0" borderId="25" xfId="0" applyNumberFormat="1" applyFont="1" applyBorder="1" applyAlignment="1" applyProtection="1">
      <alignment horizontal="center" vertical="center"/>
      <protection locked="0"/>
    </xf>
    <xf numFmtId="1" fontId="5" fillId="14" borderId="21" xfId="0" applyNumberFormat="1" applyFont="1" applyFill="1" applyBorder="1" applyAlignment="1" applyProtection="1">
      <alignment horizontal="center" vertical="center"/>
      <protection hidden="1"/>
    </xf>
    <xf numFmtId="3" fontId="5" fillId="15" borderId="11" xfId="0" applyNumberFormat="1" applyFont="1" applyFill="1" applyBorder="1" applyAlignment="1" applyProtection="1">
      <alignment horizontal="center" vertical="center"/>
      <protection locked="0"/>
    </xf>
    <xf numFmtId="1" fontId="18" fillId="15" borderId="16" xfId="0" applyNumberFormat="1" applyFont="1" applyFill="1" applyBorder="1" applyAlignment="1" applyProtection="1">
      <alignment horizontal="center" vertical="center"/>
      <protection hidden="1"/>
    </xf>
    <xf numFmtId="3" fontId="5" fillId="15" borderId="8" xfId="0" applyNumberFormat="1" applyFont="1" applyFill="1" applyBorder="1" applyAlignment="1" applyProtection="1">
      <alignment horizontal="center" vertical="center"/>
      <protection locked="0"/>
    </xf>
    <xf numFmtId="0" fontId="5" fillId="16" borderId="16" xfId="0" applyFont="1" applyFill="1" applyBorder="1" applyAlignment="1" applyProtection="1">
      <alignment horizontal="left" vertical="center"/>
      <protection hidden="1"/>
    </xf>
    <xf numFmtId="0" fontId="5" fillId="16" borderId="17" xfId="0" applyFont="1" applyFill="1" applyBorder="1" applyAlignment="1" applyProtection="1">
      <alignment horizontal="left" vertical="center"/>
      <protection hidden="1"/>
    </xf>
    <xf numFmtId="3" fontId="5" fillId="16" borderId="11" xfId="0" applyNumberFormat="1" applyFont="1" applyFill="1" applyBorder="1" applyAlignment="1" applyProtection="1">
      <alignment horizontal="center" vertical="center"/>
      <protection locked="0"/>
    </xf>
    <xf numFmtId="3" fontId="5" fillId="16" borderId="21" xfId="0" applyNumberFormat="1" applyFont="1" applyFill="1" applyBorder="1" applyAlignment="1" applyProtection="1">
      <alignment horizontal="center" vertical="center"/>
      <protection locked="0"/>
    </xf>
    <xf numFmtId="0" fontId="19" fillId="0" borderId="0" xfId="0" applyFont="1" applyAlignment="1" applyProtection="1">
      <alignment horizontal="center"/>
      <protection hidden="1"/>
    </xf>
    <xf numFmtId="0" fontId="94" fillId="0" borderId="0" xfId="0" quotePrefix="1" applyFont="1" applyAlignment="1" applyProtection="1">
      <alignment horizontal="left" indent="1"/>
      <protection hidden="1"/>
    </xf>
    <xf numFmtId="0" fontId="14" fillId="0" borderId="0" xfId="0" applyFont="1" applyAlignment="1" applyProtection="1">
      <alignment horizontal="center" vertical="center"/>
      <protection hidden="1"/>
    </xf>
    <xf numFmtId="0" fontId="43" fillId="0" borderId="0" xfId="0" applyFont="1" applyAlignment="1" applyProtection="1">
      <alignment vertical="top" wrapText="1"/>
      <protection hidden="1"/>
    </xf>
    <xf numFmtId="0" fontId="11" fillId="0" borderId="24" xfId="0" applyFont="1" applyBorder="1" applyAlignment="1" applyProtection="1">
      <alignment horizontal="center" vertical="center"/>
      <protection hidden="1"/>
    </xf>
    <xf numFmtId="1" fontId="18" fillId="0" borderId="24" xfId="0" applyNumberFormat="1" applyFont="1" applyBorder="1" applyAlignment="1" applyProtection="1">
      <alignment horizontal="center" vertical="center"/>
      <protection hidden="1"/>
    </xf>
    <xf numFmtId="1" fontId="18" fillId="0" borderId="40" xfId="0" applyNumberFormat="1" applyFont="1" applyBorder="1" applyAlignment="1" applyProtection="1">
      <alignment horizontal="center" vertical="center"/>
      <protection hidden="1"/>
    </xf>
    <xf numFmtId="1" fontId="18" fillId="0" borderId="23" xfId="0" applyNumberFormat="1" applyFont="1" applyBorder="1" applyAlignment="1" applyProtection="1">
      <alignment horizontal="center" vertical="center"/>
      <protection hidden="1"/>
    </xf>
    <xf numFmtId="0" fontId="19" fillId="0" borderId="0" xfId="0" applyFont="1" applyAlignment="1" applyProtection="1">
      <alignment horizontal="center" vertical="center"/>
      <protection hidden="1"/>
    </xf>
    <xf numFmtId="0" fontId="31" fillId="0" borderId="0" xfId="0" applyFont="1" applyAlignment="1" applyProtection="1">
      <alignment horizontal="center" wrapText="1"/>
      <protection hidden="1"/>
    </xf>
    <xf numFmtId="0" fontId="38" fillId="0" borderId="0" xfId="0" applyFont="1" applyAlignment="1" applyProtection="1">
      <alignment horizontal="right" wrapText="1"/>
      <protection hidden="1"/>
    </xf>
    <xf numFmtId="0" fontId="18" fillId="0" borderId="0" xfId="0" applyFont="1" applyAlignment="1" applyProtection="1">
      <alignment vertical="top" wrapText="1"/>
      <protection hidden="1"/>
    </xf>
    <xf numFmtId="0" fontId="38" fillId="2" borderId="0" xfId="0" applyFont="1" applyFill="1" applyAlignment="1" applyProtection="1">
      <alignment horizontal="left"/>
      <protection hidden="1"/>
    </xf>
    <xf numFmtId="0" fontId="68" fillId="0" borderId="0" xfId="0" applyFont="1" applyAlignment="1" applyProtection="1">
      <alignment vertical="center" wrapText="1"/>
      <protection hidden="1"/>
    </xf>
    <xf numFmtId="0" fontId="7" fillId="0" borderId="0" xfId="0" applyFont="1" applyAlignment="1" applyProtection="1">
      <alignment vertical="center" wrapText="1"/>
      <protection hidden="1"/>
    </xf>
    <xf numFmtId="1" fontId="6" fillId="5" borderId="0" xfId="0" applyNumberFormat="1" applyFont="1" applyFill="1" applyAlignment="1" applyProtection="1">
      <alignment horizontal="center" vertical="center"/>
      <protection hidden="1"/>
    </xf>
    <xf numFmtId="0" fontId="14" fillId="0" borderId="0" xfId="0" applyFont="1" applyAlignment="1" applyProtection="1">
      <alignment vertical="center"/>
      <protection hidden="1"/>
    </xf>
    <xf numFmtId="0" fontId="14" fillId="13" borderId="0" xfId="0" applyFont="1" applyFill="1" applyAlignment="1" applyProtection="1">
      <alignment vertical="center"/>
      <protection hidden="1"/>
    </xf>
    <xf numFmtId="0" fontId="0" fillId="13" borderId="0" xfId="0" applyFill="1" applyProtection="1">
      <protection hidden="1"/>
    </xf>
    <xf numFmtId="0" fontId="95" fillId="0" borderId="0" xfId="0" applyFont="1" applyAlignment="1" applyProtection="1">
      <alignment vertical="center" wrapText="1"/>
      <protection hidden="1"/>
    </xf>
    <xf numFmtId="0" fontId="34" fillId="0" borderId="0" xfId="0" applyFont="1" applyAlignment="1" applyProtection="1">
      <alignment horizontal="right"/>
      <protection hidden="1"/>
    </xf>
    <xf numFmtId="0" fontId="5" fillId="0" borderId="0" xfId="0" applyFont="1" applyAlignment="1" applyProtection="1">
      <alignment horizontal="right" vertical="center"/>
      <protection hidden="1"/>
    </xf>
    <xf numFmtId="1" fontId="5" fillId="14" borderId="22" xfId="0" applyNumberFormat="1" applyFont="1" applyFill="1" applyBorder="1" applyAlignment="1" applyProtection="1">
      <alignment horizontal="center" vertical="center"/>
      <protection hidden="1"/>
    </xf>
    <xf numFmtId="0" fontId="18" fillId="0" borderId="61" xfId="0" applyFont="1" applyBorder="1" applyAlignment="1" applyProtection="1">
      <alignment horizontal="center" vertical="center" wrapText="1"/>
      <protection hidden="1"/>
    </xf>
    <xf numFmtId="3" fontId="5" fillId="15" borderId="38" xfId="0" applyNumberFormat="1" applyFont="1" applyFill="1" applyBorder="1" applyAlignment="1" applyProtection="1">
      <alignment horizontal="center" vertical="center"/>
      <protection locked="0"/>
    </xf>
    <xf numFmtId="1" fontId="18" fillId="15" borderId="38" xfId="0" applyNumberFormat="1" applyFont="1" applyFill="1" applyBorder="1" applyAlignment="1" applyProtection="1">
      <alignment horizontal="center" vertical="center"/>
      <protection hidden="1"/>
    </xf>
    <xf numFmtId="0" fontId="38" fillId="0" borderId="0" xfId="0" applyFont="1" applyAlignment="1" applyProtection="1">
      <alignment vertical="center"/>
      <protection hidden="1"/>
    </xf>
    <xf numFmtId="0" fontId="7" fillId="0" borderId="0" xfId="0" applyFont="1" applyAlignment="1" applyProtection="1">
      <alignment horizontal="right" vertical="center" indent="2"/>
      <protection hidden="1"/>
    </xf>
    <xf numFmtId="0" fontId="38" fillId="7" borderId="30" xfId="0" applyFont="1" applyFill="1" applyBorder="1" applyAlignment="1" applyProtection="1">
      <alignment horizontal="center" vertical="center" wrapText="1"/>
      <protection locked="0"/>
    </xf>
    <xf numFmtId="0" fontId="38" fillId="0" borderId="4" xfId="0" applyFont="1" applyBorder="1" applyAlignment="1" applyProtection="1">
      <alignment horizontal="left" wrapText="1"/>
      <protection hidden="1"/>
    </xf>
    <xf numFmtId="0" fontId="103" fillId="0" borderId="0" xfId="0" applyFont="1" applyAlignment="1" applyProtection="1">
      <alignment horizontal="left"/>
      <protection hidden="1"/>
    </xf>
    <xf numFmtId="0" fontId="7" fillId="0" borderId="0" xfId="0" applyFont="1" applyAlignment="1" applyProtection="1">
      <alignment horizontal="left" wrapText="1"/>
      <protection hidden="1"/>
    </xf>
    <xf numFmtId="0" fontId="57" fillId="0" borderId="0" xfId="0" applyFont="1" applyProtection="1">
      <protection hidden="1"/>
    </xf>
    <xf numFmtId="0" fontId="61" fillId="7" borderId="30" xfId="0" applyFont="1" applyFill="1" applyBorder="1" applyAlignment="1" applyProtection="1">
      <alignment horizontal="center" vertical="center"/>
      <protection locked="0"/>
    </xf>
    <xf numFmtId="0" fontId="61" fillId="0" borderId="4" xfId="0" applyFont="1" applyBorder="1" applyAlignment="1" applyProtection="1">
      <alignment vertical="center"/>
      <protection hidden="1"/>
    </xf>
    <xf numFmtId="0" fontId="57" fillId="0" borderId="0" xfId="0" applyFont="1" applyAlignment="1" applyProtection="1">
      <alignment horizontal="right" vertical="center" indent="2"/>
      <protection hidden="1"/>
    </xf>
    <xf numFmtId="0" fontId="104" fillId="17" borderId="30" xfId="0" applyFont="1" applyFill="1" applyBorder="1" applyAlignment="1" applyProtection="1">
      <alignment horizontal="center" vertical="center"/>
      <protection hidden="1"/>
    </xf>
    <xf numFmtId="0" fontId="18" fillId="0" borderId="0" xfId="0" applyFont="1" applyAlignment="1" applyProtection="1">
      <alignment horizontal="center" vertical="center" wrapText="1"/>
      <protection hidden="1"/>
    </xf>
    <xf numFmtId="167" fontId="34" fillId="18" borderId="29" xfId="12" applyNumberFormat="1" applyFont="1" applyFill="1" applyBorder="1" applyAlignment="1" applyProtection="1">
      <alignment horizontal="center" vertical="center"/>
      <protection hidden="1"/>
    </xf>
    <xf numFmtId="1" fontId="6" fillId="0" borderId="0" xfId="0" applyNumberFormat="1" applyFont="1" applyAlignment="1" applyProtection="1">
      <alignment horizontal="center" vertical="center"/>
      <protection hidden="1"/>
    </xf>
    <xf numFmtId="0" fontId="14" fillId="0" borderId="0" xfId="0" applyFont="1" applyProtection="1">
      <protection hidden="1"/>
    </xf>
    <xf numFmtId="0" fontId="7" fillId="0" borderId="0" xfId="0" applyFont="1" applyAlignment="1" applyProtection="1">
      <alignment horizontal="right" vertical="center" indent="1"/>
      <protection hidden="1"/>
    </xf>
    <xf numFmtId="0" fontId="2" fillId="0" borderId="0" xfId="0" applyFont="1" applyAlignment="1" applyProtection="1">
      <alignment vertical="center"/>
      <protection locked="0"/>
    </xf>
    <xf numFmtId="0" fontId="14" fillId="0" borderId="0" xfId="0" applyFont="1" applyAlignment="1" applyProtection="1">
      <alignment vertical="top" wrapText="1"/>
      <protection hidden="1"/>
    </xf>
    <xf numFmtId="0" fontId="14" fillId="0" borderId="0" xfId="0" applyFont="1" applyAlignment="1" applyProtection="1">
      <alignment vertical="center" wrapText="1"/>
      <protection hidden="1"/>
    </xf>
    <xf numFmtId="0" fontId="44" fillId="0" borderId="0" xfId="0" applyFont="1" applyAlignment="1" applyProtection="1">
      <alignment horizontal="left" vertical="center" indent="1"/>
      <protection hidden="1"/>
    </xf>
    <xf numFmtId="0" fontId="5" fillId="0" borderId="0" xfId="0" applyFont="1" applyAlignment="1" applyProtection="1">
      <alignment vertical="top" wrapText="1"/>
      <protection hidden="1"/>
    </xf>
    <xf numFmtId="0" fontId="31" fillId="0" borderId="0" xfId="0" applyFont="1" applyAlignment="1" applyProtection="1">
      <alignment vertical="top" wrapText="1"/>
      <protection hidden="1"/>
    </xf>
    <xf numFmtId="0" fontId="31" fillId="0" borderId="0" xfId="0" applyFont="1" applyAlignment="1" applyProtection="1">
      <alignment horizontal="center" vertical="top" wrapText="1"/>
      <protection hidden="1"/>
    </xf>
    <xf numFmtId="166" fontId="57" fillId="0" borderId="0" xfId="0" applyNumberFormat="1" applyFont="1" applyAlignment="1" applyProtection="1">
      <alignment horizontal="center" vertical="center"/>
      <protection hidden="1"/>
    </xf>
    <xf numFmtId="0" fontId="31" fillId="0" borderId="0" xfId="0" applyFont="1" applyAlignment="1" applyProtection="1">
      <alignment vertical="center" wrapText="1"/>
      <protection hidden="1"/>
    </xf>
    <xf numFmtId="0" fontId="101" fillId="0" borderId="0" xfId="0" applyFont="1" applyAlignment="1" applyProtection="1">
      <alignment horizontal="left" vertical="center" indent="1"/>
      <protection hidden="1"/>
    </xf>
    <xf numFmtId="0" fontId="38" fillId="0" borderId="0" xfId="0" applyFont="1" applyAlignment="1" applyProtection="1">
      <alignment horizontal="left" vertical="top" indent="1"/>
      <protection hidden="1"/>
    </xf>
    <xf numFmtId="0" fontId="108" fillId="13" borderId="0" xfId="0" applyFont="1" applyFill="1" applyAlignment="1" applyProtection="1">
      <alignment vertical="center"/>
      <protection hidden="1"/>
    </xf>
    <xf numFmtId="0" fontId="109" fillId="2" borderId="0" xfId="0" applyFont="1" applyFill="1" applyAlignment="1" applyProtection="1">
      <alignment vertical="center"/>
      <protection hidden="1"/>
    </xf>
    <xf numFmtId="0" fontId="57" fillId="0" borderId="0" xfId="0" applyFont="1" applyAlignment="1" applyProtection="1">
      <alignment horizontal="left" vertical="center" wrapText="1" indent="1"/>
      <protection hidden="1"/>
    </xf>
    <xf numFmtId="0" fontId="65" fillId="0" borderId="0" xfId="0" applyFont="1" applyAlignment="1" applyProtection="1">
      <alignment horizontal="left" vertical="center" wrapText="1"/>
      <protection hidden="1"/>
    </xf>
    <xf numFmtId="0" fontId="15" fillId="0" borderId="0" xfId="0" applyFont="1" applyAlignment="1" applyProtection="1">
      <alignment horizontal="left" vertical="center"/>
      <protection hidden="1"/>
    </xf>
    <xf numFmtId="0" fontId="14" fillId="2" borderId="0" xfId="0" applyFont="1" applyFill="1" applyAlignment="1" applyProtection="1">
      <alignment horizontal="left" vertical="center"/>
      <protection hidden="1"/>
    </xf>
    <xf numFmtId="0" fontId="44" fillId="0" borderId="0" xfId="0" applyFont="1" applyAlignment="1" applyProtection="1">
      <alignment vertical="center" wrapText="1"/>
      <protection hidden="1"/>
    </xf>
    <xf numFmtId="3" fontId="38" fillId="7" borderId="2" xfId="1" applyNumberFormat="1" applyFont="1" applyFill="1" applyBorder="1" applyAlignment="1" applyProtection="1">
      <alignment horizontal="center" vertical="center" wrapText="1"/>
      <protection locked="0"/>
    </xf>
    <xf numFmtId="0" fontId="44" fillId="0" borderId="0" xfId="0" applyFont="1" applyAlignment="1" applyProtection="1">
      <alignment horizontal="left" vertical="center"/>
      <protection hidden="1"/>
    </xf>
    <xf numFmtId="0" fontId="112" fillId="0" borderId="0" xfId="0" applyFont="1" applyAlignment="1" applyProtection="1">
      <alignment vertical="center"/>
      <protection hidden="1"/>
    </xf>
    <xf numFmtId="0" fontId="98" fillId="0" borderId="0" xfId="0" applyFont="1" applyAlignment="1" applyProtection="1">
      <alignment horizontal="left" vertical="center"/>
      <protection hidden="1"/>
    </xf>
    <xf numFmtId="0" fontId="96" fillId="0" borderId="0" xfId="0" applyFont="1" applyAlignment="1" applyProtection="1">
      <alignment horizontal="left" vertical="center"/>
      <protection hidden="1"/>
    </xf>
    <xf numFmtId="1" fontId="97" fillId="0" borderId="0" xfId="0" quotePrefix="1" applyNumberFormat="1" applyFont="1" applyAlignment="1" applyProtection="1">
      <alignment horizontal="left" vertical="center"/>
      <protection hidden="1"/>
    </xf>
    <xf numFmtId="1" fontId="5" fillId="0" borderId="0" xfId="0" quotePrefix="1" applyNumberFormat="1" applyFont="1" applyAlignment="1" applyProtection="1">
      <alignment horizontal="left" vertical="center"/>
      <protection hidden="1"/>
    </xf>
    <xf numFmtId="0" fontId="99" fillId="0" borderId="0" xfId="0" applyFont="1" applyAlignment="1" applyProtection="1">
      <alignment horizontal="center" vertical="center"/>
      <protection hidden="1"/>
    </xf>
    <xf numFmtId="0" fontId="32" fillId="0" borderId="0" xfId="0" applyFont="1" applyAlignment="1" applyProtection="1">
      <alignment horizontal="center"/>
      <protection hidden="1"/>
    </xf>
    <xf numFmtId="0" fontId="84" fillId="0" borderId="0" xfId="0" applyFont="1" applyAlignment="1" applyProtection="1">
      <alignment vertical="center"/>
      <protection hidden="1"/>
    </xf>
    <xf numFmtId="0" fontId="86" fillId="0" borderId="0" xfId="0" applyFont="1" applyAlignment="1" applyProtection="1">
      <alignment vertical="center"/>
      <protection hidden="1"/>
    </xf>
    <xf numFmtId="1" fontId="5" fillId="13" borderId="45" xfId="0" applyNumberFormat="1" applyFont="1" applyFill="1" applyBorder="1" applyAlignment="1" applyProtection="1">
      <alignment horizontal="center" vertical="center"/>
      <protection hidden="1"/>
    </xf>
    <xf numFmtId="0" fontId="84" fillId="0" borderId="0" xfId="0" applyFont="1" applyAlignment="1" applyProtection="1">
      <alignment horizontal="left" vertical="center"/>
      <protection hidden="1"/>
    </xf>
    <xf numFmtId="0" fontId="86" fillId="0" borderId="0" xfId="0" applyFont="1" applyAlignment="1" applyProtection="1">
      <alignment horizontal="left" vertical="center" indent="1"/>
      <protection hidden="1"/>
    </xf>
    <xf numFmtId="0" fontId="18" fillId="0" borderId="9" xfId="0" applyFont="1" applyBorder="1" applyAlignment="1" applyProtection="1">
      <alignment horizontal="center" vertical="center"/>
      <protection hidden="1"/>
    </xf>
    <xf numFmtId="0" fontId="2" fillId="0" borderId="0" xfId="0" applyFont="1" applyAlignment="1" applyProtection="1">
      <alignment vertical="center"/>
      <protection hidden="1"/>
    </xf>
    <xf numFmtId="0" fontId="77" fillId="0" borderId="0" xfId="0" applyFont="1" applyAlignment="1" applyProtection="1">
      <alignment vertical="center"/>
      <protection hidden="1"/>
    </xf>
    <xf numFmtId="165" fontId="31" fillId="0" borderId="0" xfId="0" applyNumberFormat="1" applyFont="1" applyAlignment="1" applyProtection="1">
      <alignment horizontal="center"/>
      <protection hidden="1"/>
    </xf>
    <xf numFmtId="0" fontId="31" fillId="0" borderId="0" xfId="0" applyFont="1" applyAlignment="1" applyProtection="1">
      <alignment horizontal="center" vertical="center"/>
      <protection hidden="1"/>
    </xf>
    <xf numFmtId="0" fontId="87" fillId="0" borderId="0" xfId="0" applyFont="1" applyAlignment="1" applyProtection="1">
      <alignment horizontal="left" vertical="center"/>
      <protection hidden="1"/>
    </xf>
    <xf numFmtId="0" fontId="7" fillId="0" borderId="28" xfId="0" applyFont="1" applyBorder="1" applyAlignment="1" applyProtection="1">
      <alignment vertical="center"/>
      <protection hidden="1"/>
    </xf>
    <xf numFmtId="0" fontId="14" fillId="0" borderId="28" xfId="0" applyFont="1" applyBorder="1" applyAlignment="1" applyProtection="1">
      <alignment horizontal="left" vertical="center"/>
      <protection hidden="1"/>
    </xf>
    <xf numFmtId="0" fontId="15" fillId="0" borderId="28" xfId="0" applyFont="1" applyBorder="1" applyAlignment="1" applyProtection="1">
      <alignment horizontal="left" vertical="center"/>
      <protection hidden="1"/>
    </xf>
    <xf numFmtId="0" fontId="5" fillId="0" borderId="9" xfId="0" applyFont="1" applyBorder="1" applyAlignment="1" applyProtection="1">
      <alignment horizontal="left" vertical="center"/>
      <protection hidden="1"/>
    </xf>
    <xf numFmtId="0" fontId="7" fillId="0" borderId="26" xfId="0" applyFont="1" applyBorder="1" applyAlignment="1" applyProtection="1">
      <alignment horizontal="center" vertical="center" wrapText="1"/>
      <protection hidden="1"/>
    </xf>
    <xf numFmtId="0" fontId="7" fillId="0" borderId="50" xfId="0" applyFont="1" applyBorder="1" applyAlignment="1" applyProtection="1">
      <alignment vertical="center"/>
      <protection hidden="1"/>
    </xf>
    <xf numFmtId="0" fontId="7" fillId="0" borderId="52" xfId="0" applyFont="1" applyBorder="1" applyAlignment="1" applyProtection="1">
      <alignment vertical="center"/>
      <protection hidden="1"/>
    </xf>
    <xf numFmtId="0" fontId="89" fillId="0" borderId="0" xfId="0" applyFont="1" applyAlignment="1" applyProtection="1">
      <alignment vertical="center"/>
      <protection hidden="1"/>
    </xf>
    <xf numFmtId="0" fontId="7" fillId="0" borderId="53" xfId="0" applyFont="1" applyBorder="1" applyAlignment="1" applyProtection="1">
      <alignment vertical="center"/>
      <protection hidden="1"/>
    </xf>
    <xf numFmtId="166" fontId="7" fillId="0" borderId="0" xfId="0" applyNumberFormat="1" applyFont="1" applyAlignment="1" applyProtection="1">
      <alignment horizontal="center" vertical="center"/>
      <protection hidden="1"/>
    </xf>
    <xf numFmtId="1" fontId="7" fillId="5" borderId="0" xfId="0" applyNumberFormat="1" applyFont="1" applyFill="1" applyAlignment="1" applyProtection="1">
      <alignment horizontal="center" vertical="center"/>
      <protection hidden="1"/>
    </xf>
    <xf numFmtId="0" fontId="91" fillId="0" borderId="0" xfId="0" applyFont="1" applyAlignment="1" applyProtection="1">
      <alignment vertical="top" wrapText="1"/>
      <protection hidden="1"/>
    </xf>
    <xf numFmtId="0" fontId="5" fillId="0" borderId="28" xfId="0" applyFont="1" applyBorder="1" applyAlignment="1" applyProtection="1">
      <alignment vertical="center"/>
      <protection hidden="1"/>
    </xf>
    <xf numFmtId="0" fontId="38" fillId="0" borderId="0" xfId="0" applyFont="1" applyProtection="1">
      <protection hidden="1"/>
    </xf>
    <xf numFmtId="0" fontId="0" fillId="0" borderId="0" xfId="0" applyAlignment="1" applyProtection="1">
      <alignment horizontal="center"/>
      <protection hidden="1"/>
    </xf>
    <xf numFmtId="1" fontId="7" fillId="0" borderId="0" xfId="0" applyNumberFormat="1" applyFont="1" applyAlignment="1" applyProtection="1">
      <alignment horizontal="center" vertical="center"/>
      <protection hidden="1"/>
    </xf>
    <xf numFmtId="0" fontId="2" fillId="0" borderId="12" xfId="0" applyFont="1" applyBorder="1" applyProtection="1">
      <protection hidden="1"/>
    </xf>
    <xf numFmtId="0" fontId="7" fillId="0" borderId="62" xfId="0" applyFont="1" applyBorder="1" applyAlignment="1" applyProtection="1">
      <alignment horizontal="left"/>
      <protection hidden="1"/>
    </xf>
    <xf numFmtId="0" fontId="65" fillId="0" borderId="55" xfId="0" applyFont="1" applyBorder="1" applyAlignment="1" applyProtection="1">
      <alignment horizontal="center" vertical="center" wrapText="1"/>
      <protection hidden="1"/>
    </xf>
    <xf numFmtId="0" fontId="65" fillId="0" borderId="53" xfId="0" applyFont="1" applyBorder="1" applyAlignment="1" applyProtection="1">
      <alignment horizontal="center" vertical="center" wrapText="1"/>
      <protection hidden="1"/>
    </xf>
    <xf numFmtId="0" fontId="65" fillId="0" borderId="15" xfId="0" applyFont="1" applyBorder="1" applyAlignment="1" applyProtection="1">
      <alignment horizontal="center" vertical="center" wrapText="1"/>
      <protection hidden="1"/>
    </xf>
    <xf numFmtId="0" fontId="83" fillId="0" borderId="26" xfId="0" applyFont="1" applyBorder="1" applyAlignment="1" applyProtection="1">
      <alignment horizontal="center" vertical="center" wrapText="1"/>
      <protection hidden="1"/>
    </xf>
    <xf numFmtId="0" fontId="83" fillId="0" borderId="18" xfId="0" applyFont="1" applyBorder="1" applyAlignment="1" applyProtection="1">
      <alignment horizontal="center" vertical="center" wrapText="1"/>
      <protection hidden="1"/>
    </xf>
    <xf numFmtId="0" fontId="65" fillId="13" borderId="17" xfId="0" applyFont="1" applyFill="1" applyBorder="1" applyAlignment="1" applyProtection="1">
      <alignment horizontal="center" vertical="center"/>
      <protection hidden="1"/>
    </xf>
    <xf numFmtId="0" fontId="5" fillId="13" borderId="50" xfId="0" applyFont="1" applyFill="1" applyBorder="1" applyAlignment="1" applyProtection="1">
      <alignment horizontal="center" vertical="center"/>
      <protection hidden="1"/>
    </xf>
    <xf numFmtId="4" fontId="92" fillId="0" borderId="0" xfId="0" applyNumberFormat="1" applyFont="1" applyAlignment="1" applyProtection="1">
      <alignment horizontal="center" wrapText="1"/>
      <protection hidden="1"/>
    </xf>
    <xf numFmtId="49" fontId="5" fillId="13" borderId="50" xfId="0" applyNumberFormat="1" applyFont="1" applyFill="1" applyBorder="1" applyAlignment="1" applyProtection="1">
      <alignment horizontal="center" vertical="center"/>
      <protection hidden="1"/>
    </xf>
    <xf numFmtId="49" fontId="5" fillId="13" borderId="54" xfId="0" applyNumberFormat="1" applyFont="1" applyFill="1" applyBorder="1" applyAlignment="1" applyProtection="1">
      <alignment horizontal="center" vertical="center"/>
      <protection hidden="1"/>
    </xf>
    <xf numFmtId="0" fontId="5" fillId="13" borderId="54" xfId="0" applyFont="1" applyFill="1" applyBorder="1" applyAlignment="1" applyProtection="1">
      <alignment horizontal="center" vertical="center"/>
      <protection hidden="1"/>
    </xf>
    <xf numFmtId="49" fontId="5" fillId="13" borderId="53" xfId="0" applyNumberFormat="1" applyFont="1" applyFill="1" applyBorder="1" applyAlignment="1" applyProtection="1">
      <alignment horizontal="center" vertical="center"/>
      <protection hidden="1"/>
    </xf>
    <xf numFmtId="0" fontId="0" fillId="0" borderId="5" xfId="0" applyBorder="1" applyProtection="1">
      <protection hidden="1"/>
    </xf>
    <xf numFmtId="0" fontId="65" fillId="2" borderId="0" xfId="0" applyFont="1" applyFill="1" applyAlignment="1" applyProtection="1">
      <alignment horizontal="left" vertical="center" wrapText="1"/>
      <protection hidden="1"/>
    </xf>
    <xf numFmtId="0" fontId="93" fillId="2" borderId="0" xfId="0" applyFont="1" applyFill="1" applyAlignment="1" applyProtection="1">
      <alignment vertical="center" wrapText="1"/>
      <protection hidden="1"/>
    </xf>
    <xf numFmtId="0" fontId="83" fillId="2" borderId="0" xfId="0" applyFont="1" applyFill="1" applyAlignment="1" applyProtection="1">
      <alignment vertical="center" wrapText="1"/>
      <protection hidden="1"/>
    </xf>
    <xf numFmtId="1" fontId="6" fillId="5" borderId="0" xfId="0" applyNumberFormat="1" applyFont="1" applyFill="1" applyAlignment="1" applyProtection="1">
      <alignment vertical="center"/>
      <protection hidden="1"/>
    </xf>
    <xf numFmtId="1" fontId="5" fillId="4" borderId="0" xfId="0" applyNumberFormat="1" applyFont="1" applyFill="1" applyAlignment="1" applyProtection="1">
      <alignment horizontal="center" vertical="center"/>
      <protection hidden="1"/>
    </xf>
    <xf numFmtId="0" fontId="5" fillId="13" borderId="16" xfId="0" applyFont="1" applyFill="1" applyBorder="1" applyAlignment="1" applyProtection="1">
      <alignment horizontal="left" vertical="center"/>
      <protection hidden="1"/>
    </xf>
    <xf numFmtId="0" fontId="31" fillId="0" borderId="0" xfId="0" applyFont="1" applyAlignment="1" applyProtection="1">
      <alignment vertical="top" wrapText="1"/>
      <protection locked="0" hidden="1"/>
    </xf>
    <xf numFmtId="0" fontId="31" fillId="0" borderId="28" xfId="0" applyFont="1" applyBorder="1" applyAlignment="1" applyProtection="1">
      <alignment vertical="top" wrapText="1"/>
      <protection locked="0" hidden="1"/>
    </xf>
    <xf numFmtId="0" fontId="101" fillId="2" borderId="0" xfId="0" applyFont="1" applyFill="1" applyAlignment="1" applyProtection="1">
      <alignment vertical="center"/>
      <protection hidden="1"/>
    </xf>
    <xf numFmtId="0" fontId="7" fillId="0" borderId="12" xfId="0" applyFont="1" applyBorder="1" applyAlignment="1" applyProtection="1">
      <alignment horizontal="left" vertical="center" wrapText="1"/>
      <protection hidden="1"/>
    </xf>
    <xf numFmtId="0" fontId="7" fillId="13" borderId="18" xfId="0" applyFont="1" applyFill="1" applyBorder="1" applyAlignment="1" applyProtection="1">
      <alignment horizontal="left" vertical="center"/>
      <protection hidden="1"/>
    </xf>
    <xf numFmtId="0" fontId="0" fillId="13" borderId="17" xfId="0" applyFill="1" applyBorder="1" applyAlignment="1" applyProtection="1">
      <alignment horizontal="left" vertical="center"/>
      <protection hidden="1"/>
    </xf>
    <xf numFmtId="165" fontId="7" fillId="13" borderId="18" xfId="0" applyNumberFormat="1" applyFont="1" applyFill="1" applyBorder="1" applyAlignment="1" applyProtection="1">
      <alignment horizontal="center" vertical="center"/>
      <protection hidden="1"/>
    </xf>
    <xf numFmtId="165" fontId="7" fillId="13" borderId="22" xfId="0" applyNumberFormat="1" applyFont="1" applyFill="1" applyBorder="1" applyAlignment="1" applyProtection="1">
      <alignment horizontal="center" vertical="center"/>
      <protection hidden="1"/>
    </xf>
    <xf numFmtId="165" fontId="7" fillId="13" borderId="17" xfId="0" applyNumberFormat="1" applyFont="1" applyFill="1" applyBorder="1" applyAlignment="1" applyProtection="1">
      <alignment horizontal="center" vertical="center"/>
      <protection hidden="1"/>
    </xf>
    <xf numFmtId="0" fontId="24" fillId="0" borderId="65" xfId="0" applyFont="1" applyBorder="1" applyAlignment="1" applyProtection="1">
      <alignment vertical="center" wrapText="1"/>
      <protection hidden="1"/>
    </xf>
    <xf numFmtId="0" fontId="24" fillId="0" borderId="65" xfId="0" applyFont="1" applyBorder="1" applyAlignment="1" applyProtection="1">
      <alignment vertical="center"/>
      <protection hidden="1"/>
    </xf>
    <xf numFmtId="0" fontId="31" fillId="0" borderId="0" xfId="0" applyFont="1" applyAlignment="1" applyProtection="1">
      <alignment horizontal="left" vertical="center" wrapText="1"/>
      <protection locked="0"/>
    </xf>
    <xf numFmtId="0" fontId="113" fillId="0" borderId="0" xfId="0" applyFont="1" applyProtection="1">
      <protection hidden="1"/>
    </xf>
    <xf numFmtId="0" fontId="31" fillId="0" borderId="28" xfId="0" applyFont="1" applyBorder="1" applyAlignment="1" applyProtection="1">
      <alignment horizontal="left" vertical="center"/>
      <protection locked="0"/>
    </xf>
    <xf numFmtId="0" fontId="114" fillId="0" borderId="0" xfId="0" applyFont="1" applyProtection="1">
      <protection hidden="1"/>
    </xf>
    <xf numFmtId="0" fontId="114" fillId="0" borderId="0" xfId="0" applyFont="1" applyAlignment="1" applyProtection="1">
      <alignment vertical="center"/>
      <protection hidden="1"/>
    </xf>
    <xf numFmtId="0" fontId="31" fillId="0" borderId="0" xfId="0" applyFont="1" applyAlignment="1" applyProtection="1">
      <alignment vertical="center" wrapText="1"/>
      <protection locked="0"/>
    </xf>
    <xf numFmtId="0" fontId="31" fillId="0" borderId="12" xfId="0" applyFont="1" applyBorder="1" applyAlignment="1" applyProtection="1">
      <alignment horizontal="left" vertical="center"/>
      <protection locked="0"/>
    </xf>
    <xf numFmtId="0" fontId="44" fillId="0" borderId="0" xfId="0" applyFont="1" applyAlignment="1" applyProtection="1">
      <alignment wrapText="1"/>
      <protection hidden="1"/>
    </xf>
    <xf numFmtId="0" fontId="31" fillId="0" borderId="12" xfId="0" applyFont="1" applyBorder="1" applyAlignment="1" applyProtection="1">
      <alignment horizontal="center" vertical="center" wrapText="1"/>
      <protection locked="0"/>
    </xf>
    <xf numFmtId="0" fontId="113" fillId="0" borderId="0" xfId="0" applyFont="1" applyAlignment="1" applyProtection="1">
      <alignment vertical="center"/>
      <protection hidden="1"/>
    </xf>
    <xf numFmtId="0" fontId="7" fillId="0" borderId="12" xfId="0" applyFont="1" applyBorder="1" applyAlignment="1" applyProtection="1">
      <alignment horizontal="left" vertical="center"/>
      <protection hidden="1"/>
    </xf>
    <xf numFmtId="0" fontId="46" fillId="0" borderId="0" xfId="0" applyFont="1" applyProtection="1">
      <protection hidden="1"/>
    </xf>
    <xf numFmtId="0" fontId="31" fillId="0" borderId="12" xfId="0" applyFont="1" applyBorder="1" applyAlignment="1" applyProtection="1">
      <alignment vertical="center" wrapText="1"/>
      <protection locked="0"/>
    </xf>
    <xf numFmtId="0" fontId="31" fillId="0" borderId="28" xfId="0" applyFont="1" applyBorder="1" applyAlignment="1" applyProtection="1">
      <alignment horizontal="center" wrapText="1"/>
      <protection locked="0"/>
    </xf>
    <xf numFmtId="0" fontId="115" fillId="0" borderId="0" xfId="0" applyFont="1" applyAlignment="1" applyProtection="1">
      <alignment horizontal="left" vertical="top" wrapText="1" indent="5"/>
      <protection hidden="1"/>
    </xf>
    <xf numFmtId="0" fontId="44" fillId="0" borderId="0" xfId="0" applyFont="1" applyAlignment="1" applyProtection="1">
      <alignment horizontal="left" vertical="top" wrapText="1"/>
      <protection hidden="1"/>
    </xf>
    <xf numFmtId="0" fontId="31" fillId="0" borderId="0" xfId="0" applyFont="1" applyAlignment="1" applyProtection="1">
      <alignment horizontal="center" wrapText="1"/>
      <protection locked="0"/>
    </xf>
    <xf numFmtId="0" fontId="31" fillId="0" borderId="12" xfId="0" applyFont="1" applyBorder="1" applyAlignment="1" applyProtection="1">
      <alignment vertical="center"/>
      <protection locked="0"/>
    </xf>
    <xf numFmtId="0" fontId="7" fillId="0" borderId="0" xfId="0" applyFont="1" applyAlignment="1" applyProtection="1">
      <alignment horizontal="left" vertical="center"/>
      <protection hidden="1"/>
    </xf>
    <xf numFmtId="1" fontId="18" fillId="7" borderId="30" xfId="0" applyNumberFormat="1" applyFont="1" applyFill="1" applyBorder="1" applyAlignment="1" applyProtection="1">
      <alignment horizontal="center" vertical="center"/>
      <protection locked="0"/>
    </xf>
    <xf numFmtId="0" fontId="33" fillId="0" borderId="0" xfId="0" applyFont="1" applyAlignment="1" applyProtection="1">
      <alignment vertical="center"/>
      <protection hidden="1"/>
    </xf>
    <xf numFmtId="0" fontId="70" fillId="0" borderId="0" xfId="0" applyFont="1" applyAlignment="1" applyProtection="1">
      <alignment vertical="center" wrapText="1"/>
      <protection hidden="1"/>
    </xf>
    <xf numFmtId="0" fontId="117" fillId="0" borderId="0" xfId="0" applyFont="1" applyAlignment="1" applyProtection="1">
      <alignment vertical="center"/>
      <protection hidden="1"/>
    </xf>
    <xf numFmtId="0" fontId="31" fillId="0" borderId="0" xfId="0" applyFont="1" applyAlignment="1" applyProtection="1">
      <alignment horizontal="left" vertical="center"/>
      <protection hidden="1"/>
    </xf>
    <xf numFmtId="0" fontId="7" fillId="0" borderId="12" xfId="0" applyFont="1" applyBorder="1" applyAlignment="1" applyProtection="1">
      <alignment vertical="center"/>
      <protection hidden="1"/>
    </xf>
    <xf numFmtId="0" fontId="41" fillId="0" borderId="0" xfId="0" applyFont="1" applyAlignment="1" applyProtection="1">
      <alignment vertical="top" wrapText="1"/>
      <protection hidden="1"/>
    </xf>
    <xf numFmtId="0" fontId="33" fillId="0" borderId="0" xfId="0" applyFont="1" applyAlignment="1" applyProtection="1">
      <alignment horizontal="left" vertical="center"/>
      <protection hidden="1"/>
    </xf>
    <xf numFmtId="0" fontId="5" fillId="0" borderId="12" xfId="0" applyFont="1" applyBorder="1" applyAlignment="1" applyProtection="1">
      <alignment vertical="center"/>
      <protection hidden="1"/>
    </xf>
    <xf numFmtId="0" fontId="5" fillId="0" borderId="28" xfId="0" applyFont="1" applyBorder="1" applyAlignment="1" applyProtection="1">
      <alignment vertical="center" wrapText="1"/>
      <protection hidden="1"/>
    </xf>
    <xf numFmtId="0" fontId="5" fillId="0" borderId="28" xfId="0" applyFont="1" applyBorder="1" applyAlignment="1" applyProtection="1">
      <alignment horizontal="left" vertical="center"/>
      <protection hidden="1"/>
    </xf>
    <xf numFmtId="0" fontId="7" fillId="0" borderId="28" xfId="0" applyFont="1" applyBorder="1" applyAlignment="1" applyProtection="1">
      <alignment vertical="center" wrapText="1"/>
      <protection hidden="1"/>
    </xf>
    <xf numFmtId="0" fontId="14" fillId="0" borderId="28" xfId="0" applyFont="1" applyBorder="1" applyAlignment="1" applyProtection="1">
      <alignment horizontal="left" vertical="top"/>
      <protection hidden="1"/>
    </xf>
    <xf numFmtId="0" fontId="24" fillId="5" borderId="65" xfId="0" applyFont="1" applyFill="1" applyBorder="1" applyAlignment="1" applyProtection="1">
      <alignment vertical="center"/>
      <protection hidden="1"/>
    </xf>
    <xf numFmtId="0" fontId="7" fillId="0" borderId="12" xfId="0" applyFont="1" applyBorder="1" applyAlignment="1" applyProtection="1">
      <alignment vertical="center" wrapText="1"/>
      <protection hidden="1"/>
    </xf>
    <xf numFmtId="0" fontId="31" fillId="0" borderId="28" xfId="0" applyFont="1" applyBorder="1" applyAlignment="1" applyProtection="1">
      <alignment vertical="center" wrapText="1"/>
      <protection locked="0"/>
    </xf>
    <xf numFmtId="0" fontId="31" fillId="0" borderId="0" xfId="0" applyFont="1" applyAlignment="1" applyProtection="1">
      <alignment horizontal="center" vertical="center" wrapText="1"/>
      <protection locked="0"/>
    </xf>
    <xf numFmtId="0" fontId="14" fillId="0" borderId="28" xfId="0" applyFont="1" applyBorder="1" applyAlignment="1" applyProtection="1">
      <alignment vertical="center" wrapText="1"/>
      <protection hidden="1"/>
    </xf>
    <xf numFmtId="0" fontId="18" fillId="0" borderId="28" xfId="0" applyFont="1" applyBorder="1" applyAlignment="1" applyProtection="1">
      <alignment horizontal="right" vertical="center" wrapText="1"/>
      <protection hidden="1"/>
    </xf>
    <xf numFmtId="167" fontId="34" fillId="0" borderId="28" xfId="12" applyNumberFormat="1" applyFont="1" applyFill="1" applyBorder="1" applyAlignment="1" applyProtection="1">
      <alignment horizontal="center" vertical="center"/>
      <protection hidden="1"/>
    </xf>
    <xf numFmtId="0" fontId="105" fillId="0" borderId="28" xfId="0" applyFont="1" applyBorder="1" applyAlignment="1" applyProtection="1">
      <alignment vertical="center" wrapText="1"/>
      <protection hidden="1"/>
    </xf>
    <xf numFmtId="0" fontId="5" fillId="0" borderId="66" xfId="0" applyFont="1" applyBorder="1" applyAlignment="1" applyProtection="1">
      <alignment vertical="center"/>
      <protection hidden="1"/>
    </xf>
    <xf numFmtId="0" fontId="47" fillId="0" borderId="28" xfId="0" applyFont="1" applyBorder="1" applyAlignment="1" applyProtection="1">
      <alignment vertical="center" wrapText="1"/>
      <protection locked="0"/>
    </xf>
    <xf numFmtId="0" fontId="38" fillId="0" borderId="0" xfId="0" applyFont="1" applyAlignment="1" applyProtection="1">
      <alignment vertical="top" wrapText="1"/>
      <protection hidden="1"/>
    </xf>
    <xf numFmtId="0" fontId="7" fillId="0" borderId="62" xfId="0" applyFont="1" applyBorder="1" applyAlignment="1" applyProtection="1">
      <alignment vertical="center" wrapText="1"/>
      <protection hidden="1"/>
    </xf>
    <xf numFmtId="0" fontId="5" fillId="0" borderId="12" xfId="0" applyFont="1" applyBorder="1" applyAlignment="1" applyProtection="1">
      <alignment vertical="center" wrapText="1"/>
      <protection hidden="1"/>
    </xf>
    <xf numFmtId="0" fontId="32" fillId="0" borderId="0" xfId="0" applyFont="1" applyAlignment="1" applyProtection="1">
      <alignment vertical="center" wrapText="1"/>
      <protection hidden="1"/>
    </xf>
    <xf numFmtId="0" fontId="31" fillId="0" borderId="0" xfId="0" applyFont="1" applyAlignment="1" applyProtection="1">
      <alignment horizontal="right" vertical="center"/>
      <protection hidden="1"/>
    </xf>
    <xf numFmtId="0" fontId="7" fillId="0" borderId="62" xfId="0" applyFont="1" applyBorder="1" applyAlignment="1" applyProtection="1">
      <alignment vertical="center"/>
      <protection hidden="1"/>
    </xf>
    <xf numFmtId="0" fontId="0" fillId="0" borderId="0" xfId="0" applyAlignment="1" applyProtection="1">
      <alignment vertical="center" wrapText="1"/>
      <protection hidden="1"/>
    </xf>
    <xf numFmtId="0" fontId="44" fillId="0" borderId="0" xfId="0" applyFont="1" applyAlignment="1" applyProtection="1">
      <alignment horizontal="right" vertical="center"/>
      <protection hidden="1"/>
    </xf>
    <xf numFmtId="0" fontId="7" fillId="7" borderId="30" xfId="0" applyFont="1" applyFill="1" applyBorder="1" applyAlignment="1" applyProtection="1">
      <alignment horizontal="center" vertical="center" wrapText="1"/>
      <protection locked="0"/>
    </xf>
    <xf numFmtId="0" fontId="57" fillId="0" borderId="0" xfId="0" applyFont="1" applyAlignment="1" applyProtection="1">
      <alignment vertical="center" wrapText="1"/>
      <protection hidden="1"/>
    </xf>
    <xf numFmtId="0" fontId="119" fillId="0" borderId="0" xfId="0" applyFont="1" applyAlignment="1" applyProtection="1">
      <alignment horizontal="left"/>
      <protection hidden="1"/>
    </xf>
    <xf numFmtId="0" fontId="57" fillId="0" borderId="0" xfId="0" applyFont="1" applyAlignment="1" applyProtection="1">
      <alignment horizontal="right" vertical="center"/>
      <protection hidden="1"/>
    </xf>
    <xf numFmtId="3" fontId="7" fillId="7" borderId="30" xfId="1" applyNumberFormat="1" applyFont="1" applyFill="1" applyBorder="1" applyAlignment="1" applyProtection="1">
      <alignment horizontal="center" vertical="center" wrapText="1"/>
      <protection locked="0"/>
    </xf>
    <xf numFmtId="0" fontId="120" fillId="0" borderId="0" xfId="0" applyFont="1" applyProtection="1">
      <protection hidden="1"/>
    </xf>
    <xf numFmtId="0" fontId="121" fillId="0" borderId="0" xfId="0" applyFont="1" applyAlignment="1" applyProtection="1">
      <alignment vertical="center"/>
      <protection hidden="1"/>
    </xf>
    <xf numFmtId="0" fontId="106" fillId="0" borderId="0" xfId="0" applyFont="1" applyAlignment="1" applyProtection="1">
      <alignment horizontal="right" vertical="center"/>
      <protection hidden="1"/>
    </xf>
    <xf numFmtId="0" fontId="18" fillId="0" borderId="67" xfId="0" applyFont="1" applyBorder="1" applyAlignment="1" applyProtection="1">
      <alignment horizontal="right" vertical="center"/>
      <protection hidden="1"/>
    </xf>
    <xf numFmtId="0" fontId="5" fillId="0" borderId="60" xfId="0" applyFont="1" applyBorder="1" applyAlignment="1" applyProtection="1">
      <alignment vertical="center"/>
      <protection hidden="1"/>
    </xf>
    <xf numFmtId="0" fontId="14" fillId="0" borderId="12" xfId="0" applyFont="1" applyBorder="1" applyAlignment="1" applyProtection="1">
      <alignment vertical="center" wrapText="1"/>
      <protection hidden="1"/>
    </xf>
    <xf numFmtId="1" fontId="7" fillId="0" borderId="28" xfId="1" applyNumberFormat="1" applyFont="1" applyFill="1" applyBorder="1" applyAlignment="1" applyProtection="1">
      <alignment horizontal="center" vertical="center" wrapText="1"/>
      <protection hidden="1"/>
    </xf>
    <xf numFmtId="0" fontId="5" fillId="0" borderId="0" xfId="0" applyFont="1" applyAlignment="1" applyProtection="1">
      <alignment horizontal="center" vertical="center"/>
      <protection locked="0"/>
    </xf>
    <xf numFmtId="1" fontId="5" fillId="0" borderId="0" xfId="0" applyNumberFormat="1" applyFont="1" applyAlignment="1" applyProtection="1">
      <alignment horizontal="center"/>
      <protection locked="0"/>
    </xf>
    <xf numFmtId="1" fontId="6" fillId="5" borderId="0" xfId="0" applyNumberFormat="1" applyFont="1" applyFill="1" applyAlignment="1" applyProtection="1">
      <alignment horizontal="center"/>
      <protection locked="0"/>
    </xf>
    <xf numFmtId="0" fontId="6" fillId="5" borderId="0" xfId="0" applyFont="1" applyFill="1" applyAlignment="1" applyProtection="1">
      <alignment horizontal="center" vertical="center"/>
      <protection locked="0"/>
    </xf>
    <xf numFmtId="0" fontId="2" fillId="2" borderId="0" xfId="0" applyFont="1" applyFill="1" applyProtection="1">
      <protection locked="0"/>
    </xf>
    <xf numFmtId="0" fontId="31" fillId="0" borderId="12" xfId="0" applyFont="1" applyBorder="1" applyAlignment="1" applyProtection="1">
      <alignment horizontal="left" vertical="center" wrapText="1"/>
      <protection locked="0"/>
    </xf>
    <xf numFmtId="0" fontId="37" fillId="0" borderId="0" xfId="0" applyFont="1" applyProtection="1">
      <protection locked="0"/>
    </xf>
    <xf numFmtId="0" fontId="31" fillId="2" borderId="0" xfId="0" applyFont="1" applyFill="1" applyAlignment="1" applyProtection="1">
      <alignment horizontal="justify" vertical="center" wrapText="1"/>
      <protection locked="0"/>
    </xf>
    <xf numFmtId="0" fontId="118" fillId="0" borderId="28" xfId="0" applyFont="1" applyBorder="1" applyAlignment="1" applyProtection="1">
      <alignment vertical="center" wrapText="1"/>
      <protection locked="0"/>
    </xf>
    <xf numFmtId="0" fontId="87" fillId="0" borderId="0" xfId="0" applyFont="1" applyAlignment="1" applyProtection="1">
      <alignment horizontal="left" vertical="center"/>
      <protection locked="0"/>
    </xf>
    <xf numFmtId="0" fontId="87" fillId="0" borderId="28" xfId="0" applyFont="1" applyBorder="1" applyAlignment="1" applyProtection="1">
      <alignment horizontal="left" vertical="center"/>
      <protection locked="0"/>
    </xf>
    <xf numFmtId="0" fontId="2" fillId="0" borderId="12" xfId="0" applyFont="1" applyBorder="1" applyAlignment="1" applyProtection="1">
      <alignment vertical="center"/>
      <protection locked="0"/>
    </xf>
    <xf numFmtId="0" fontId="2" fillId="0" borderId="28" xfId="0" applyFont="1" applyBorder="1" applyAlignment="1" applyProtection="1">
      <alignment vertical="center"/>
      <protection locked="0"/>
    </xf>
    <xf numFmtId="0" fontId="2" fillId="0" borderId="28" xfId="0" applyFont="1" applyBorder="1" applyProtection="1">
      <protection locked="0"/>
    </xf>
    <xf numFmtId="0" fontId="19" fillId="0" borderId="0" xfId="5" applyFont="1"/>
    <xf numFmtId="0" fontId="114" fillId="0" borderId="0" xfId="5" applyFont="1"/>
    <xf numFmtId="166" fontId="114" fillId="0" borderId="0" xfId="5" applyNumberFormat="1" applyFont="1"/>
    <xf numFmtId="0" fontId="31" fillId="2" borderId="12" xfId="0" applyFont="1" applyFill="1" applyBorder="1" applyAlignment="1" applyProtection="1">
      <alignment horizontal="center" wrapText="1"/>
      <protection locked="0"/>
    </xf>
    <xf numFmtId="0" fontId="31" fillId="2" borderId="28" xfId="0" applyFont="1" applyFill="1" applyBorder="1" applyAlignment="1" applyProtection="1">
      <alignment horizontal="center" wrapText="1"/>
      <protection locked="0"/>
    </xf>
    <xf numFmtId="3" fontId="34" fillId="13" borderId="29" xfId="1" applyNumberFormat="1" applyFont="1" applyFill="1" applyBorder="1" applyAlignment="1" applyProtection="1">
      <alignment horizontal="center" vertical="center"/>
      <protection hidden="1"/>
    </xf>
    <xf numFmtId="0" fontId="5" fillId="0" borderId="0" xfId="0" applyFont="1" applyAlignment="1" applyProtection="1">
      <alignment horizontal="center" vertical="center" wrapText="1"/>
      <protection hidden="1"/>
    </xf>
    <xf numFmtId="3" fontId="7" fillId="0" borderId="0" xfId="0" applyNumberFormat="1" applyFont="1"/>
    <xf numFmtId="0" fontId="5" fillId="4" borderId="0" xfId="0" applyFont="1" applyFill="1" applyAlignment="1" applyProtection="1">
      <alignment vertical="center"/>
      <protection hidden="1"/>
    </xf>
    <xf numFmtId="1" fontId="5" fillId="0" borderId="0" xfId="0" quotePrefix="1" applyNumberFormat="1" applyFont="1" applyAlignment="1" applyProtection="1">
      <alignment horizontal="left" vertical="center"/>
      <protection locked="0"/>
    </xf>
    <xf numFmtId="0" fontId="81" fillId="0" borderId="0" xfId="0" applyFont="1" applyAlignment="1" applyProtection="1">
      <alignment horizontal="center"/>
      <protection hidden="1"/>
    </xf>
    <xf numFmtId="0" fontId="81" fillId="0" borderId="0" xfId="0" applyFont="1" applyProtection="1">
      <protection hidden="1"/>
    </xf>
    <xf numFmtId="0" fontId="124" fillId="0" borderId="0" xfId="0" applyFont="1" applyProtection="1">
      <protection hidden="1"/>
    </xf>
    <xf numFmtId="0" fontId="5" fillId="0" borderId="0" xfId="0" applyFont="1" applyAlignment="1" applyProtection="1">
      <alignment horizontal="left" vertical="center" wrapText="1"/>
      <protection hidden="1"/>
    </xf>
    <xf numFmtId="0" fontId="32" fillId="0" borderId="0" xfId="0" applyFont="1" applyProtection="1">
      <protection locked="0" hidden="1"/>
    </xf>
    <xf numFmtId="0" fontId="12" fillId="5" borderId="0" xfId="0" applyFont="1" applyFill="1" applyProtection="1">
      <protection hidden="1"/>
    </xf>
    <xf numFmtId="0" fontId="65" fillId="0" borderId="0" xfId="0" applyFont="1" applyAlignment="1" applyProtection="1">
      <alignment vertical="center" wrapText="1"/>
      <protection hidden="1"/>
    </xf>
    <xf numFmtId="0" fontId="14" fillId="0" borderId="12" xfId="0" applyFont="1" applyBorder="1" applyAlignment="1" applyProtection="1">
      <alignment horizontal="left" vertical="center"/>
      <protection locked="0" hidden="1"/>
    </xf>
    <xf numFmtId="0" fontId="31" fillId="0" borderId="0" xfId="0" applyFont="1" applyAlignment="1" applyProtection="1">
      <alignment horizontal="left" vertical="center" wrapText="1"/>
      <protection locked="0" hidden="1"/>
    </xf>
    <xf numFmtId="0" fontId="31" fillId="0" borderId="28" xfId="0" applyFont="1" applyBorder="1" applyAlignment="1" applyProtection="1">
      <alignment horizontal="left" vertical="center"/>
      <protection locked="0" hidden="1"/>
    </xf>
    <xf numFmtId="0" fontId="32" fillId="0" borderId="0" xfId="0" applyFont="1" applyAlignment="1" applyProtection="1">
      <alignment vertical="center"/>
      <protection hidden="1"/>
    </xf>
    <xf numFmtId="0" fontId="18" fillId="0" borderId="0" xfId="0" applyFont="1" applyAlignment="1" applyProtection="1">
      <alignment vertical="center"/>
      <protection hidden="1"/>
    </xf>
    <xf numFmtId="0" fontId="5" fillId="0" borderId="0" xfId="0" applyFont="1" applyAlignment="1">
      <alignment vertical="center" wrapText="1"/>
    </xf>
    <xf numFmtId="3" fontId="31" fillId="0" borderId="0" xfId="0" applyNumberFormat="1" applyFont="1" applyAlignment="1">
      <alignment horizontal="center" vertical="center" wrapText="1"/>
    </xf>
    <xf numFmtId="1" fontId="31" fillId="0" borderId="0" xfId="0" applyNumberFormat="1" applyFont="1" applyAlignment="1">
      <alignment vertical="center" wrapText="1"/>
    </xf>
    <xf numFmtId="0" fontId="5" fillId="0" borderId="0" xfId="0" applyFont="1" applyAlignment="1" applyProtection="1">
      <alignment horizontal="right" vertical="center" indent="1"/>
      <protection hidden="1"/>
    </xf>
    <xf numFmtId="165" fontId="14" fillId="7" borderId="30" xfId="1" applyNumberFormat="1" applyFont="1" applyFill="1" applyBorder="1" applyAlignment="1" applyProtection="1">
      <alignment horizontal="center" vertical="center" wrapText="1"/>
      <protection locked="0" hidden="1"/>
    </xf>
    <xf numFmtId="0" fontId="125" fillId="0" borderId="0" xfId="0" applyFont="1" applyProtection="1">
      <protection hidden="1"/>
    </xf>
    <xf numFmtId="9" fontId="12" fillId="5" borderId="0" xfId="0" applyNumberFormat="1" applyFont="1" applyFill="1" applyProtection="1">
      <protection hidden="1"/>
    </xf>
    <xf numFmtId="9" fontId="14" fillId="7" borderId="30" xfId="1" applyFont="1" applyFill="1" applyBorder="1" applyAlignment="1" applyProtection="1">
      <alignment horizontal="center" vertical="center" wrapText="1"/>
      <protection locked="0" hidden="1"/>
    </xf>
    <xf numFmtId="9" fontId="32" fillId="0" borderId="0" xfId="0" applyNumberFormat="1" applyFont="1" applyProtection="1">
      <protection hidden="1"/>
    </xf>
    <xf numFmtId="9" fontId="14" fillId="2" borderId="0" xfId="1" applyFont="1" applyFill="1" applyBorder="1" applyAlignment="1" applyProtection="1">
      <alignment horizontal="center" vertical="center" wrapText="1"/>
      <protection locked="0" hidden="1"/>
    </xf>
    <xf numFmtId="0" fontId="31" fillId="0" borderId="0" xfId="0" applyFont="1" applyAlignment="1">
      <alignment vertical="center" wrapText="1"/>
    </xf>
    <xf numFmtId="0" fontId="126" fillId="0" borderId="0" xfId="0" applyFont="1" applyProtection="1">
      <protection hidden="1"/>
    </xf>
    <xf numFmtId="0" fontId="126" fillId="0" borderId="0" xfId="0" applyFont="1" applyAlignment="1" applyProtection="1">
      <alignment horizontal="right" vertical="center" indent="1"/>
      <protection hidden="1"/>
    </xf>
    <xf numFmtId="9" fontId="12" fillId="0" borderId="0" xfId="0" applyNumberFormat="1" applyFont="1" applyProtection="1">
      <protection hidden="1"/>
    </xf>
    <xf numFmtId="0" fontId="44" fillId="0" borderId="0" xfId="0" applyFont="1" applyAlignment="1">
      <alignment vertical="center" wrapText="1"/>
    </xf>
    <xf numFmtId="0" fontId="14" fillId="0" borderId="0" xfId="0" applyFont="1" applyAlignment="1">
      <alignment horizontal="justify" vertical="top" wrapText="1"/>
    </xf>
    <xf numFmtId="0" fontId="12" fillId="0" borderId="0" xfId="0" applyFont="1"/>
    <xf numFmtId="0" fontId="32" fillId="0" borderId="0" xfId="0" applyFont="1"/>
    <xf numFmtId="0" fontId="5" fillId="0" borderId="0" xfId="0" applyFont="1" applyAlignment="1">
      <alignment vertical="top" wrapText="1"/>
    </xf>
    <xf numFmtId="0" fontId="5" fillId="0" borderId="0" xfId="0" applyFont="1" applyAlignment="1">
      <alignment horizontal="right" vertical="top"/>
    </xf>
    <xf numFmtId="0" fontId="47" fillId="0" borderId="0" xfId="0" applyFont="1" applyAlignment="1" applyProtection="1">
      <alignment horizontal="center" vertical="top" wrapText="1"/>
      <protection locked="0"/>
    </xf>
    <xf numFmtId="0" fontId="5" fillId="0" borderId="0" xfId="0" applyFont="1" applyAlignment="1">
      <alignment horizontal="center" vertical="center"/>
    </xf>
    <xf numFmtId="0" fontId="5" fillId="5" borderId="0" xfId="0" applyFont="1" applyFill="1" applyAlignment="1">
      <alignment vertical="center"/>
    </xf>
    <xf numFmtId="0" fontId="47" fillId="0" borderId="0" xfId="0" applyFont="1" applyAlignment="1" applyProtection="1">
      <alignment horizontal="justify" vertical="top" wrapText="1"/>
      <protection locked="0"/>
    </xf>
    <xf numFmtId="0" fontId="5" fillId="0" borderId="0" xfId="0" applyFont="1" applyAlignment="1">
      <alignment horizontal="left" vertical="top" wrapText="1"/>
    </xf>
    <xf numFmtId="0" fontId="14" fillId="0" borderId="0" xfId="0" applyFont="1" applyAlignment="1" applyProtection="1">
      <alignment horizontal="justify" vertical="top" wrapText="1"/>
      <protection locked="0"/>
    </xf>
    <xf numFmtId="0" fontId="14" fillId="0" borderId="0" xfId="0" applyFont="1" applyAlignment="1">
      <alignment horizontal="left" vertical="top" wrapText="1"/>
    </xf>
    <xf numFmtId="0" fontId="126" fillId="0" borderId="0" xfId="0" applyFont="1" applyAlignment="1">
      <alignment vertical="top" wrapText="1"/>
    </xf>
    <xf numFmtId="0" fontId="47" fillId="0" borderId="7" xfId="0" applyFont="1" applyBorder="1" applyAlignment="1" applyProtection="1">
      <alignment horizontal="center" vertical="top" wrapText="1"/>
      <protection locked="0"/>
    </xf>
    <xf numFmtId="0" fontId="5" fillId="2" borderId="0" xfId="0" applyFont="1" applyFill="1" applyAlignment="1">
      <alignment horizontal="center" vertical="center"/>
    </xf>
    <xf numFmtId="0" fontId="47" fillId="0" borderId="28" xfId="0" applyFont="1" applyBorder="1" applyAlignment="1" applyProtection="1">
      <alignment horizontal="justify" vertical="top" wrapText="1"/>
      <protection locked="0"/>
    </xf>
    <xf numFmtId="0" fontId="14" fillId="0" borderId="0" xfId="0" applyFont="1" applyAlignment="1" applyProtection="1">
      <alignment horizontal="left" vertical="top" wrapText="1"/>
      <protection locked="0"/>
    </xf>
    <xf numFmtId="0" fontId="32" fillId="0" borderId="5" xfId="0" applyFont="1" applyBorder="1"/>
    <xf numFmtId="0" fontId="12" fillId="0" borderId="0" xfId="0" applyFont="1" applyAlignment="1" applyProtection="1">
      <alignment horizontal="center" vertical="center"/>
      <protection hidden="1"/>
    </xf>
    <xf numFmtId="0" fontId="125" fillId="0" borderId="0" xfId="0" applyFont="1" applyAlignment="1" applyProtection="1">
      <alignment horizontal="left" vertical="center"/>
      <protection hidden="1"/>
    </xf>
    <xf numFmtId="168" fontId="14" fillId="7" borderId="30" xfId="1" applyNumberFormat="1" applyFont="1" applyFill="1" applyBorder="1" applyAlignment="1" applyProtection="1">
      <alignment horizontal="center" vertical="center" wrapText="1"/>
      <protection locked="0" hidden="1"/>
    </xf>
    <xf numFmtId="0" fontId="32" fillId="0" borderId="0" xfId="0" applyFont="1" applyAlignment="1" applyProtection="1">
      <alignment horizontal="center" vertical="center"/>
      <protection hidden="1"/>
    </xf>
    <xf numFmtId="168" fontId="12" fillId="0" borderId="0" xfId="0" applyNumberFormat="1" applyFont="1" applyAlignment="1" applyProtection="1">
      <alignment horizontal="center" vertical="center"/>
      <protection hidden="1"/>
    </xf>
    <xf numFmtId="0" fontId="83" fillId="0" borderId="0" xfId="0" applyFont="1" applyProtection="1">
      <protection hidden="1"/>
    </xf>
    <xf numFmtId="0" fontId="108" fillId="0" borderId="0" xfId="0" applyFont="1" applyAlignment="1" applyProtection="1">
      <alignment horizontal="right" vertical="center" indent="1"/>
      <protection hidden="1"/>
    </xf>
    <xf numFmtId="168" fontId="12" fillId="0" borderId="0" xfId="0" applyNumberFormat="1" applyFont="1" applyProtection="1">
      <protection hidden="1"/>
    </xf>
    <xf numFmtId="165" fontId="12" fillId="0" borderId="0" xfId="0" applyNumberFormat="1" applyFont="1" applyProtection="1">
      <protection hidden="1"/>
    </xf>
    <xf numFmtId="0" fontId="31" fillId="0" borderId="0" xfId="0" applyFont="1" applyAlignment="1" applyProtection="1">
      <alignment horizontal="right"/>
      <protection hidden="1"/>
    </xf>
    <xf numFmtId="0" fontId="12" fillId="2" borderId="0" xfId="0" applyFont="1" applyFill="1" applyProtection="1">
      <protection hidden="1"/>
    </xf>
    <xf numFmtId="0" fontId="14" fillId="2" borderId="0" xfId="0" applyFont="1" applyFill="1" applyAlignment="1" applyProtection="1">
      <alignment vertical="center"/>
      <protection hidden="1"/>
    </xf>
    <xf numFmtId="0" fontId="77" fillId="2" borderId="0" xfId="0" applyFont="1" applyFill="1" applyProtection="1">
      <protection locked="0"/>
    </xf>
    <xf numFmtId="0" fontId="32" fillId="2" borderId="0" xfId="0" applyFont="1" applyFill="1" applyProtection="1">
      <protection hidden="1"/>
    </xf>
    <xf numFmtId="0" fontId="32" fillId="2" borderId="0" xfId="0" applyFont="1" applyFill="1" applyAlignment="1" applyProtection="1">
      <alignment horizontal="center"/>
      <protection hidden="1"/>
    </xf>
    <xf numFmtId="0" fontId="5" fillId="2" borderId="0" xfId="0" applyFont="1" applyFill="1" applyAlignment="1">
      <alignment vertical="center"/>
    </xf>
    <xf numFmtId="0" fontId="34" fillId="0" borderId="0" xfId="0" applyFont="1" applyAlignment="1" applyProtection="1">
      <alignment horizontal="center"/>
      <protection hidden="1"/>
    </xf>
    <xf numFmtId="168" fontId="32" fillId="5" borderId="0" xfId="0" applyNumberFormat="1" applyFont="1" applyFill="1" applyProtection="1">
      <protection hidden="1"/>
    </xf>
    <xf numFmtId="0" fontId="83" fillId="0" borderId="0" xfId="6" applyFont="1" applyAlignment="1">
      <alignment horizontal="left" vertical="center" wrapText="1"/>
    </xf>
    <xf numFmtId="0" fontId="14" fillId="0" borderId="0" xfId="6" applyFont="1" applyAlignment="1" applyProtection="1">
      <alignment horizontal="right" vertical="center" wrapText="1"/>
      <protection locked="0"/>
    </xf>
    <xf numFmtId="0" fontId="14" fillId="0" borderId="0" xfId="6" applyFont="1" applyAlignment="1">
      <alignment horizontal="right" vertical="center" wrapText="1"/>
    </xf>
    <xf numFmtId="0" fontId="83" fillId="0" borderId="0" xfId="6" applyFont="1" applyAlignment="1">
      <alignment horizontal="right" vertical="center" wrapText="1"/>
    </xf>
    <xf numFmtId="0" fontId="123" fillId="0" borderId="0" xfId="6" applyFont="1" applyAlignment="1">
      <alignment horizontal="right" vertical="center" wrapText="1"/>
    </xf>
    <xf numFmtId="0" fontId="38" fillId="0" borderId="0" xfId="0" applyFont="1" applyAlignment="1">
      <alignment vertical="center" wrapText="1"/>
    </xf>
    <xf numFmtId="0" fontId="11" fillId="0" borderId="0" xfId="0" applyFont="1"/>
    <xf numFmtId="0" fontId="7" fillId="0" borderId="0" xfId="0" applyFont="1"/>
    <xf numFmtId="1" fontId="7" fillId="0" borderId="0" xfId="0" applyNumberFormat="1" applyFont="1"/>
    <xf numFmtId="1" fontId="7" fillId="0" borderId="0" xfId="0" applyNumberFormat="1" applyFont="1" applyAlignment="1" applyProtection="1">
      <alignment horizontal="left" vertical="center"/>
      <protection locked="0"/>
    </xf>
    <xf numFmtId="2" fontId="7" fillId="0" borderId="0" xfId="0" applyNumberFormat="1" applyFont="1" applyAlignment="1" applyProtection="1">
      <alignment horizontal="left" vertical="center"/>
      <protection locked="0"/>
    </xf>
    <xf numFmtId="3" fontId="0" fillId="0" borderId="0" xfId="0" applyNumberFormat="1"/>
    <xf numFmtId="3" fontId="0" fillId="0" borderId="0" xfId="12" applyNumberFormat="1" applyFont="1" applyBorder="1"/>
    <xf numFmtId="3" fontId="0" fillId="0" borderId="0" xfId="1" applyNumberFormat="1" applyFont="1" applyBorder="1"/>
    <xf numFmtId="0" fontId="11" fillId="0" borderId="0" xfId="6" applyAlignment="1" applyProtection="1">
      <alignment horizontal="left" vertical="center"/>
      <protection locked="0"/>
    </xf>
    <xf numFmtId="0" fontId="11" fillId="0" borderId="0" xfId="6" applyAlignment="1" applyProtection="1">
      <alignment horizontal="right" vertical="center"/>
      <protection locked="0"/>
    </xf>
    <xf numFmtId="0" fontId="11" fillId="0" borderId="0" xfId="6" applyAlignment="1" applyProtection="1">
      <alignment vertical="center"/>
      <protection locked="0"/>
    </xf>
    <xf numFmtId="0" fontId="5" fillId="0" borderId="0" xfId="0" applyFont="1" applyAlignment="1" applyProtection="1">
      <alignment horizontal="left" vertical="center"/>
      <protection locked="0"/>
    </xf>
    <xf numFmtId="165" fontId="77" fillId="12" borderId="18" xfId="1" applyNumberFormat="1" applyFont="1" applyFill="1" applyBorder="1" applyAlignment="1">
      <alignment horizontal="right" vertical="center"/>
    </xf>
    <xf numFmtId="0" fontId="11" fillId="21" borderId="0" xfId="5" applyFill="1" applyAlignment="1">
      <alignment vertical="center"/>
    </xf>
    <xf numFmtId="9" fontId="11" fillId="21" borderId="0" xfId="5" applyNumberFormat="1" applyFill="1" applyAlignment="1">
      <alignment horizontal="center" vertical="center"/>
    </xf>
    <xf numFmtId="0" fontId="11" fillId="22" borderId="0" xfId="5" applyFill="1" applyAlignment="1">
      <alignment vertical="center"/>
    </xf>
    <xf numFmtId="9" fontId="11" fillId="22" borderId="0" xfId="5" applyNumberFormat="1" applyFill="1" applyAlignment="1">
      <alignment horizontal="center" vertical="center"/>
    </xf>
    <xf numFmtId="0" fontId="46" fillId="0" borderId="0" xfId="0" applyFont="1" applyAlignment="1" applyProtection="1">
      <alignment horizontal="left" vertical="center" wrapText="1"/>
      <protection hidden="1"/>
    </xf>
    <xf numFmtId="0" fontId="5" fillId="0" borderId="0" xfId="0" applyFont="1" applyAlignment="1" applyProtection="1">
      <alignment horizontal="left" vertical="top"/>
      <protection hidden="1"/>
    </xf>
    <xf numFmtId="1" fontId="1" fillId="5" borderId="0" xfId="0" applyNumberFormat="1" applyFont="1" applyFill="1"/>
    <xf numFmtId="0" fontId="127" fillId="23" borderId="0" xfId="6" applyFont="1" applyFill="1" applyAlignment="1">
      <alignment horizontal="right" vertical="center" wrapText="1"/>
    </xf>
    <xf numFmtId="0" fontId="41" fillId="0" borderId="0" xfId="0" applyFont="1" applyAlignment="1" applyProtection="1">
      <alignment horizontal="left" vertical="center" wrapText="1"/>
      <protection hidden="1"/>
    </xf>
    <xf numFmtId="0" fontId="14" fillId="0" borderId="0" xfId="0" applyFont="1" applyAlignment="1" applyProtection="1">
      <alignment horizontal="left" vertical="center"/>
      <protection hidden="1"/>
    </xf>
    <xf numFmtId="0" fontId="5" fillId="13" borderId="18" xfId="0" applyFont="1" applyFill="1" applyBorder="1" applyAlignment="1" applyProtection="1">
      <alignment horizontal="center" vertical="center"/>
      <protection hidden="1"/>
    </xf>
    <xf numFmtId="0" fontId="5" fillId="13" borderId="16" xfId="0" applyFont="1" applyFill="1" applyBorder="1" applyAlignment="1" applyProtection="1">
      <alignment horizontal="center" vertical="center"/>
      <protection hidden="1"/>
    </xf>
    <xf numFmtId="0" fontId="5" fillId="2" borderId="7" xfId="0" applyFont="1" applyFill="1" applyBorder="1" applyAlignment="1" applyProtection="1">
      <alignment horizontal="left" vertical="center"/>
      <protection hidden="1"/>
    </xf>
    <xf numFmtId="0" fontId="5" fillId="2" borderId="51" xfId="0" applyFont="1" applyFill="1" applyBorder="1" applyAlignment="1" applyProtection="1">
      <alignment horizontal="left" vertical="center"/>
      <protection hidden="1"/>
    </xf>
    <xf numFmtId="3" fontId="5" fillId="2" borderId="6" xfId="0" applyNumberFormat="1" applyFont="1" applyFill="1" applyBorder="1" applyAlignment="1" applyProtection="1">
      <alignment horizontal="center" vertical="center"/>
      <protection locked="0"/>
    </xf>
    <xf numFmtId="3" fontId="5" fillId="2" borderId="7" xfId="0" applyNumberFormat="1" applyFont="1" applyFill="1" applyBorder="1" applyAlignment="1" applyProtection="1">
      <alignment horizontal="center" vertical="center"/>
      <protection locked="0"/>
    </xf>
    <xf numFmtId="0" fontId="5" fillId="2" borderId="28" xfId="0" applyFont="1" applyFill="1" applyBorder="1" applyAlignment="1" applyProtection="1">
      <alignment horizontal="left" vertical="center"/>
      <protection hidden="1"/>
    </xf>
    <xf numFmtId="0" fontId="5" fillId="2" borderId="47" xfId="0" applyFont="1" applyFill="1" applyBorder="1" applyAlignment="1" applyProtection="1">
      <alignment horizontal="left" vertical="center"/>
      <protection hidden="1"/>
    </xf>
    <xf numFmtId="3" fontId="5" fillId="2" borderId="46" xfId="0" applyNumberFormat="1" applyFont="1" applyFill="1" applyBorder="1" applyAlignment="1" applyProtection="1">
      <alignment horizontal="center" vertical="center"/>
      <protection locked="0"/>
    </xf>
    <xf numFmtId="3" fontId="5" fillId="2" borderId="28" xfId="0" applyNumberFormat="1" applyFont="1" applyFill="1" applyBorder="1" applyAlignment="1" applyProtection="1">
      <alignment horizontal="center" vertical="center"/>
      <protection locked="0"/>
    </xf>
    <xf numFmtId="0" fontId="5" fillId="0" borderId="18" xfId="0" applyFont="1" applyBorder="1" applyAlignment="1" applyProtection="1">
      <alignment horizontal="center" vertical="center" wrapText="1"/>
      <protection hidden="1"/>
    </xf>
    <xf numFmtId="0" fontId="5" fillId="0" borderId="17" xfId="0" applyFont="1" applyBorder="1" applyAlignment="1" applyProtection="1">
      <alignment horizontal="center" vertical="center" wrapText="1"/>
      <protection hidden="1"/>
    </xf>
    <xf numFmtId="0" fontId="5" fillId="0" borderId="6" xfId="0" applyFont="1" applyBorder="1" applyAlignment="1" applyProtection="1">
      <alignment horizontal="center" vertical="center"/>
      <protection locked="0"/>
    </xf>
    <xf numFmtId="0" fontId="5" fillId="0" borderId="51" xfId="0" applyFont="1" applyBorder="1" applyAlignment="1" applyProtection="1">
      <alignment horizontal="center" vertical="center"/>
      <protection locked="0"/>
    </xf>
    <xf numFmtId="1" fontId="5" fillId="0" borderId="46" xfId="0" applyNumberFormat="1" applyFont="1" applyBorder="1" applyAlignment="1" applyProtection="1">
      <alignment horizontal="center" vertical="center"/>
      <protection locked="0"/>
    </xf>
    <xf numFmtId="1" fontId="5" fillId="0" borderId="47" xfId="0" applyNumberFormat="1" applyFont="1" applyBorder="1" applyAlignment="1" applyProtection="1">
      <alignment horizontal="center" vertical="center"/>
      <protection locked="0"/>
    </xf>
    <xf numFmtId="0" fontId="5" fillId="2" borderId="14" xfId="0" applyFont="1" applyFill="1" applyBorder="1" applyAlignment="1" applyProtection="1">
      <alignment horizontal="left" vertical="center"/>
      <protection hidden="1"/>
    </xf>
    <xf numFmtId="0" fontId="5" fillId="2" borderId="44" xfId="0" applyFont="1" applyFill="1" applyBorder="1" applyAlignment="1" applyProtection="1">
      <alignment horizontal="left" vertical="center"/>
      <protection hidden="1"/>
    </xf>
    <xf numFmtId="3" fontId="5" fillId="13" borderId="18" xfId="0" applyNumberFormat="1" applyFont="1" applyFill="1" applyBorder="1" applyAlignment="1" applyProtection="1">
      <alignment horizontal="center" vertical="center"/>
      <protection hidden="1"/>
    </xf>
    <xf numFmtId="3" fontId="5" fillId="13" borderId="16" xfId="0" applyNumberFormat="1" applyFont="1" applyFill="1" applyBorder="1" applyAlignment="1" applyProtection="1">
      <alignment horizontal="center" vertical="center"/>
      <protection hidden="1"/>
    </xf>
    <xf numFmtId="0" fontId="38" fillId="0" borderId="0" xfId="0" applyFont="1" applyAlignment="1" applyProtection="1">
      <alignment horizontal="left" vertical="center" wrapText="1"/>
      <protection hidden="1"/>
    </xf>
    <xf numFmtId="1" fontId="5" fillId="2" borderId="2" xfId="0" applyNumberFormat="1" applyFont="1" applyFill="1" applyBorder="1" applyAlignment="1" applyProtection="1">
      <alignment horizontal="center" vertical="center"/>
      <protection locked="0"/>
    </xf>
    <xf numFmtId="1" fontId="5" fillId="2" borderId="3" xfId="0" applyNumberFormat="1" applyFont="1" applyFill="1" applyBorder="1" applyAlignment="1" applyProtection="1">
      <alignment horizontal="center" vertical="center"/>
      <protection locked="0"/>
    </xf>
    <xf numFmtId="3" fontId="5" fillId="2" borderId="15" xfId="0" applyNumberFormat="1" applyFont="1" applyFill="1" applyBorder="1" applyAlignment="1" applyProtection="1">
      <alignment horizontal="center" vertical="center"/>
      <protection locked="0"/>
    </xf>
    <xf numFmtId="3" fontId="5" fillId="2" borderId="14" xfId="0" applyNumberFormat="1" applyFont="1" applyFill="1" applyBorder="1" applyAlignment="1" applyProtection="1">
      <alignment horizontal="center" vertical="center"/>
      <protection locked="0"/>
    </xf>
    <xf numFmtId="0" fontId="5" fillId="2" borderId="5" xfId="0" applyFont="1" applyFill="1" applyBorder="1" applyAlignment="1" applyProtection="1">
      <alignment horizontal="left" vertical="center"/>
      <protection hidden="1"/>
    </xf>
    <xf numFmtId="0" fontId="14" fillId="2" borderId="0" xfId="0" applyFont="1" applyFill="1" applyAlignment="1" applyProtection="1">
      <alignment horizontal="left" vertical="center"/>
      <protection hidden="1"/>
    </xf>
    <xf numFmtId="0" fontId="14" fillId="0" borderId="0" xfId="0" applyFont="1" applyAlignment="1" applyProtection="1">
      <alignment horizontal="left" vertical="center" wrapText="1"/>
      <protection hidden="1"/>
    </xf>
    <xf numFmtId="0" fontId="15" fillId="13" borderId="0" xfId="0" applyFont="1" applyFill="1" applyAlignment="1" applyProtection="1">
      <alignment horizontal="left" vertical="center"/>
      <protection hidden="1"/>
    </xf>
    <xf numFmtId="0" fontId="39" fillId="13" borderId="0" xfId="0" applyFont="1" applyFill="1" applyAlignment="1" applyProtection="1">
      <alignment horizontal="left" vertical="center" wrapText="1"/>
      <protection hidden="1"/>
    </xf>
    <xf numFmtId="0" fontId="65" fillId="13" borderId="16" xfId="0" applyFont="1" applyFill="1" applyBorder="1" applyAlignment="1" applyProtection="1">
      <alignment horizontal="center" vertical="center"/>
      <protection hidden="1"/>
    </xf>
    <xf numFmtId="0" fontId="65" fillId="13" borderId="17" xfId="0" applyFont="1" applyFill="1" applyBorder="1" applyAlignment="1" applyProtection="1">
      <alignment horizontal="center" vertical="center"/>
      <protection hidden="1"/>
    </xf>
    <xf numFmtId="3" fontId="5" fillId="0" borderId="18" xfId="0" applyNumberFormat="1" applyFont="1" applyBorder="1" applyAlignment="1" applyProtection="1">
      <alignment horizontal="center" vertical="center"/>
      <protection locked="0"/>
    </xf>
    <xf numFmtId="3" fontId="5" fillId="0" borderId="17" xfId="0" applyNumberFormat="1" applyFont="1" applyBorder="1" applyAlignment="1" applyProtection="1">
      <alignment horizontal="center" vertical="center"/>
      <protection locked="0"/>
    </xf>
    <xf numFmtId="0" fontId="83" fillId="0" borderId="18" xfId="0" applyFont="1" applyBorder="1" applyAlignment="1" applyProtection="1">
      <alignment horizontal="center" vertical="center" wrapText="1"/>
      <protection hidden="1"/>
    </xf>
    <xf numFmtId="0" fontId="83" fillId="0" borderId="17" xfId="0" applyFont="1" applyBorder="1" applyAlignment="1" applyProtection="1">
      <alignment horizontal="center" vertical="center" wrapText="1"/>
      <protection hidden="1"/>
    </xf>
    <xf numFmtId="0" fontId="57" fillId="0" borderId="0" xfId="0" applyFont="1" applyAlignment="1" applyProtection="1">
      <alignment horizontal="left" vertical="center" wrapText="1" indent="1"/>
      <protection locked="0"/>
    </xf>
    <xf numFmtId="0" fontId="57" fillId="0" borderId="12" xfId="0" applyFont="1" applyBorder="1" applyAlignment="1" applyProtection="1">
      <alignment horizontal="left" vertical="center" wrapText="1" indent="1"/>
      <protection locked="0"/>
    </xf>
    <xf numFmtId="0" fontId="5" fillId="0" borderId="5" xfId="0" applyFont="1" applyBorder="1" applyAlignment="1" applyProtection="1">
      <alignment horizontal="center" vertical="center" wrapText="1"/>
      <protection hidden="1"/>
    </xf>
    <xf numFmtId="0" fontId="5" fillId="0" borderId="35" xfId="0" applyFont="1" applyBorder="1" applyAlignment="1" applyProtection="1">
      <alignment horizontal="center" vertical="center" wrapText="1"/>
      <protection hidden="1"/>
    </xf>
    <xf numFmtId="0" fontId="5" fillId="0" borderId="0" xfId="0" applyFont="1" applyAlignment="1" applyProtection="1">
      <alignment horizontal="center" vertical="center" wrapText="1"/>
      <protection hidden="1"/>
    </xf>
    <xf numFmtId="0" fontId="5" fillId="0" borderId="23" xfId="0" applyFont="1" applyBorder="1" applyAlignment="1" applyProtection="1">
      <alignment horizontal="center" vertical="center" wrapText="1"/>
      <protection hidden="1"/>
    </xf>
    <xf numFmtId="0" fontId="5" fillId="0" borderId="8" xfId="0" applyFont="1" applyBorder="1" applyAlignment="1" applyProtection="1">
      <alignment horizontal="center" vertical="center" wrapText="1"/>
      <protection hidden="1"/>
    </xf>
    <xf numFmtId="0" fontId="5" fillId="0" borderId="9" xfId="0" applyFont="1" applyBorder="1" applyAlignment="1" applyProtection="1">
      <alignment horizontal="center" vertical="center" wrapText="1"/>
      <protection hidden="1"/>
    </xf>
    <xf numFmtId="0" fontId="65" fillId="0" borderId="6" xfId="0" applyFont="1" applyBorder="1" applyAlignment="1" applyProtection="1">
      <alignment horizontal="center" vertical="center" wrapText="1"/>
      <protection hidden="1"/>
    </xf>
    <xf numFmtId="0" fontId="65" fillId="0" borderId="51" xfId="0" applyFont="1" applyBorder="1" applyAlignment="1" applyProtection="1">
      <alignment horizontal="center" vertical="center" wrapText="1"/>
      <protection hidden="1"/>
    </xf>
    <xf numFmtId="0" fontId="65" fillId="0" borderId="25" xfId="0" applyFont="1" applyBorder="1" applyAlignment="1" applyProtection="1">
      <alignment horizontal="center" vertical="center" wrapText="1"/>
      <protection hidden="1"/>
    </xf>
    <xf numFmtId="0" fontId="65" fillId="0" borderId="35" xfId="0" applyFont="1" applyBorder="1" applyAlignment="1" applyProtection="1">
      <alignment horizontal="center" vertical="center" wrapText="1"/>
      <protection hidden="1"/>
    </xf>
    <xf numFmtId="0" fontId="65" fillId="0" borderId="10" xfId="0" applyFont="1" applyBorder="1" applyAlignment="1" applyProtection="1">
      <alignment horizontal="center" vertical="center" wrapText="1"/>
      <protection hidden="1"/>
    </xf>
    <xf numFmtId="0" fontId="65" fillId="0" borderId="9" xfId="0" applyFont="1" applyBorder="1" applyAlignment="1" applyProtection="1">
      <alignment horizontal="center" vertical="center" wrapText="1"/>
      <protection hidden="1"/>
    </xf>
    <xf numFmtId="0" fontId="65" fillId="0" borderId="6" xfId="0" applyFont="1" applyBorder="1" applyAlignment="1" applyProtection="1">
      <alignment horizontal="left" vertical="center"/>
      <protection hidden="1"/>
    </xf>
    <xf numFmtId="0" fontId="65" fillId="0" borderId="7" xfId="0" applyFont="1" applyBorder="1" applyAlignment="1" applyProtection="1">
      <alignment horizontal="left" vertical="center"/>
      <protection hidden="1"/>
    </xf>
    <xf numFmtId="0" fontId="65" fillId="0" borderId="51" xfId="0" applyFont="1" applyBorder="1" applyAlignment="1" applyProtection="1">
      <alignment horizontal="left" vertical="center"/>
      <protection hidden="1"/>
    </xf>
    <xf numFmtId="0" fontId="65" fillId="0" borderId="7" xfId="0" applyFont="1" applyBorder="1" applyAlignment="1" applyProtection="1">
      <alignment horizontal="center" vertical="center" wrapText="1"/>
      <protection hidden="1"/>
    </xf>
    <xf numFmtId="0" fontId="7" fillId="0" borderId="0" xfId="0" applyFont="1" applyAlignment="1" applyProtection="1">
      <alignment horizontal="left" vertical="center" wrapText="1"/>
      <protection hidden="1"/>
    </xf>
    <xf numFmtId="0" fontId="7" fillId="19" borderId="16" xfId="0" applyFont="1" applyFill="1" applyBorder="1" applyAlignment="1" applyProtection="1">
      <alignment horizontal="left" vertical="center" indent="1"/>
      <protection hidden="1"/>
    </xf>
    <xf numFmtId="0" fontId="7" fillId="19" borderId="17" xfId="0" applyFont="1" applyFill="1" applyBorder="1" applyAlignment="1" applyProtection="1">
      <alignment horizontal="left" vertical="center" indent="1"/>
      <protection hidden="1"/>
    </xf>
    <xf numFmtId="0" fontId="14" fillId="0" borderId="0" xfId="0" applyFont="1" applyAlignment="1" applyProtection="1">
      <alignment horizontal="left" vertical="center" wrapText="1" indent="1"/>
      <protection hidden="1"/>
    </xf>
    <xf numFmtId="0" fontId="7" fillId="0" borderId="12" xfId="0" applyFont="1" applyBorder="1" applyAlignment="1" applyProtection="1">
      <alignment horizontal="left" vertical="center" wrapText="1"/>
      <protection hidden="1"/>
    </xf>
    <xf numFmtId="0" fontId="5" fillId="0" borderId="0" xfId="0" applyFont="1" applyAlignment="1" applyProtection="1">
      <alignment horizontal="left" vertical="center"/>
      <protection hidden="1"/>
    </xf>
    <xf numFmtId="0" fontId="7" fillId="0" borderId="0" xfId="0" applyFont="1" applyAlignment="1" applyProtection="1">
      <alignment horizontal="left" vertical="center"/>
      <protection hidden="1"/>
    </xf>
    <xf numFmtId="0" fontId="38" fillId="0" borderId="0" xfId="0" applyFont="1" applyAlignment="1" applyProtection="1">
      <alignment horizontal="left" wrapText="1"/>
      <protection hidden="1"/>
    </xf>
    <xf numFmtId="1" fontId="18" fillId="13" borderId="2" xfId="0" applyNumberFormat="1" applyFont="1" applyFill="1" applyBorder="1" applyAlignment="1" applyProtection="1">
      <alignment horizontal="center" vertical="center"/>
      <protection locked="0"/>
    </xf>
    <xf numFmtId="1" fontId="18" fillId="13" borderId="30" xfId="0" applyNumberFormat="1" applyFont="1" applyFill="1" applyBorder="1" applyAlignment="1" applyProtection="1">
      <alignment horizontal="center" vertical="center"/>
      <protection locked="0"/>
    </xf>
    <xf numFmtId="0" fontId="34" fillId="13" borderId="0" xfId="0" applyFont="1" applyFill="1" applyAlignment="1" applyProtection="1">
      <alignment horizontal="left" vertical="center" wrapText="1"/>
      <protection hidden="1"/>
    </xf>
    <xf numFmtId="0" fontId="65" fillId="0" borderId="0" xfId="0" applyFont="1" applyAlignment="1" applyProtection="1">
      <alignment horizontal="justify" vertical="center" wrapText="1"/>
      <protection hidden="1"/>
    </xf>
    <xf numFmtId="0" fontId="7" fillId="0" borderId="16" xfId="0" applyFont="1" applyBorder="1" applyAlignment="1" applyProtection="1">
      <alignment horizontal="left" vertical="center"/>
      <protection hidden="1"/>
    </xf>
    <xf numFmtId="0" fontId="48" fillId="2" borderId="0" xfId="0" applyFont="1" applyFill="1" applyAlignment="1" applyProtection="1">
      <alignment horizontal="left" vertical="center"/>
      <protection hidden="1"/>
    </xf>
    <xf numFmtId="0" fontId="7" fillId="0" borderId="17" xfId="0" applyFont="1" applyBorder="1" applyAlignment="1" applyProtection="1">
      <alignment horizontal="left" vertical="center"/>
      <protection hidden="1"/>
    </xf>
    <xf numFmtId="0" fontId="7" fillId="0" borderId="8" xfId="0" applyFont="1" applyBorder="1" applyAlignment="1" applyProtection="1">
      <alignment horizontal="left" vertical="center"/>
      <protection hidden="1"/>
    </xf>
    <xf numFmtId="0" fontId="57" fillId="0" borderId="16" xfId="0" applyFont="1" applyBorder="1" applyAlignment="1" applyProtection="1">
      <alignment horizontal="center" vertical="center"/>
      <protection hidden="1"/>
    </xf>
    <xf numFmtId="0" fontId="7" fillId="0" borderId="18" xfId="0" applyFont="1" applyBorder="1" applyAlignment="1" applyProtection="1">
      <alignment horizontal="center" vertical="center" wrapText="1"/>
      <protection hidden="1"/>
    </xf>
    <xf numFmtId="0" fontId="7" fillId="0" borderId="18" xfId="0" applyFont="1" applyBorder="1" applyAlignment="1" applyProtection="1">
      <alignment horizontal="center" vertical="center"/>
      <protection hidden="1"/>
    </xf>
    <xf numFmtId="0" fontId="7" fillId="0" borderId="26" xfId="0" applyFont="1" applyBorder="1" applyAlignment="1" applyProtection="1">
      <alignment horizontal="center" vertical="center"/>
      <protection hidden="1"/>
    </xf>
    <xf numFmtId="0" fontId="5" fillId="0" borderId="35" xfId="0" applyFont="1" applyBorder="1" applyAlignment="1" applyProtection="1">
      <alignment horizontal="center" vertical="center"/>
      <protection hidden="1"/>
    </xf>
    <xf numFmtId="0" fontId="5" fillId="0" borderId="9" xfId="0" applyFont="1" applyBorder="1" applyAlignment="1" applyProtection="1">
      <alignment horizontal="center" vertical="center"/>
      <protection hidden="1"/>
    </xf>
    <xf numFmtId="0" fontId="5" fillId="0" borderId="23" xfId="0" applyFont="1" applyBorder="1" applyAlignment="1" applyProtection="1">
      <alignment horizontal="center" vertical="center"/>
      <protection hidden="1"/>
    </xf>
    <xf numFmtId="0" fontId="5" fillId="0" borderId="18" xfId="0" applyFont="1" applyBorder="1" applyAlignment="1" applyProtection="1">
      <alignment horizontal="center" vertical="center"/>
      <protection hidden="1"/>
    </xf>
    <xf numFmtId="0" fontId="5" fillId="0" borderId="16" xfId="0" applyFont="1" applyBorder="1" applyAlignment="1" applyProtection="1">
      <alignment horizontal="center" vertical="center"/>
      <protection hidden="1"/>
    </xf>
    <xf numFmtId="0" fontId="5" fillId="0" borderId="17" xfId="0" applyFont="1" applyBorder="1" applyAlignment="1" applyProtection="1">
      <alignment horizontal="center" vertical="center"/>
      <protection hidden="1"/>
    </xf>
    <xf numFmtId="0" fontId="5" fillId="0" borderId="13" xfId="0" applyFont="1" applyBorder="1" applyAlignment="1" applyProtection="1">
      <alignment horizontal="center" vertical="center"/>
      <protection hidden="1"/>
    </xf>
    <xf numFmtId="0" fontId="5" fillId="0" borderId="12" xfId="0" applyFont="1" applyBorder="1" applyAlignment="1" applyProtection="1">
      <alignment horizontal="center" vertical="center"/>
      <protection hidden="1"/>
    </xf>
    <xf numFmtId="0" fontId="5" fillId="0" borderId="36" xfId="0" applyFont="1" applyBorder="1" applyAlignment="1" applyProtection="1">
      <alignment horizontal="center" vertical="center"/>
      <protection hidden="1"/>
    </xf>
    <xf numFmtId="1" fontId="5" fillId="13" borderId="16" xfId="0" applyNumberFormat="1" applyFont="1" applyFill="1" applyBorder="1" applyAlignment="1" applyProtection="1">
      <alignment horizontal="center" vertical="center"/>
      <protection hidden="1"/>
    </xf>
    <xf numFmtId="1" fontId="5" fillId="13" borderId="38" xfId="0" applyNumberFormat="1" applyFont="1" applyFill="1" applyBorder="1" applyAlignment="1" applyProtection="1">
      <alignment horizontal="center" vertical="center"/>
      <protection hidden="1"/>
    </xf>
    <xf numFmtId="0" fontId="18" fillId="0" borderId="5" xfId="0" applyFont="1" applyBorder="1" applyAlignment="1" applyProtection="1">
      <alignment horizontal="left" vertical="center"/>
      <protection hidden="1"/>
    </xf>
    <xf numFmtId="1" fontId="5" fillId="0" borderId="13" xfId="0" applyNumberFormat="1" applyFont="1" applyBorder="1" applyAlignment="1" applyProtection="1">
      <alignment horizontal="center" vertical="center"/>
      <protection locked="0"/>
    </xf>
    <xf numFmtId="1" fontId="5" fillId="0" borderId="34" xfId="0" applyNumberFormat="1" applyFont="1" applyBorder="1" applyAlignment="1" applyProtection="1">
      <alignment horizontal="center" vertical="center"/>
      <protection locked="0"/>
    </xf>
    <xf numFmtId="1" fontId="5" fillId="0" borderId="12" xfId="0" applyNumberFormat="1" applyFont="1" applyBorder="1" applyAlignment="1" applyProtection="1">
      <alignment horizontal="center" vertical="center"/>
      <protection locked="0"/>
    </xf>
    <xf numFmtId="1" fontId="5" fillId="14" borderId="16" xfId="0" applyNumberFormat="1" applyFont="1" applyFill="1" applyBorder="1" applyAlignment="1" applyProtection="1">
      <alignment horizontal="left" vertical="center"/>
      <protection hidden="1"/>
    </xf>
    <xf numFmtId="1" fontId="5" fillId="13" borderId="18" xfId="0" applyNumberFormat="1" applyFont="1" applyFill="1" applyBorder="1" applyAlignment="1" applyProtection="1">
      <alignment horizontal="center" vertical="center"/>
      <protection hidden="1"/>
    </xf>
    <xf numFmtId="1" fontId="5" fillId="13" borderId="31" xfId="0" applyNumberFormat="1" applyFont="1" applyFill="1" applyBorder="1" applyAlignment="1" applyProtection="1">
      <alignment horizontal="center" vertical="center"/>
      <protection hidden="1"/>
    </xf>
    <xf numFmtId="1" fontId="5" fillId="13" borderId="16" xfId="0" applyNumberFormat="1" applyFont="1" applyFill="1" applyBorder="1" applyAlignment="1" applyProtection="1">
      <alignment horizontal="left" vertical="center"/>
      <protection hidden="1"/>
    </xf>
    <xf numFmtId="1" fontId="5" fillId="13" borderId="19" xfId="0" applyNumberFormat="1" applyFont="1" applyFill="1" applyBorder="1" applyAlignment="1" applyProtection="1">
      <alignment horizontal="center" vertical="center"/>
      <protection hidden="1"/>
    </xf>
    <xf numFmtId="1" fontId="5" fillId="0" borderId="8" xfId="0" applyNumberFormat="1" applyFont="1" applyBorder="1" applyAlignment="1" applyProtection="1">
      <alignment horizontal="center" vertical="center"/>
      <protection locked="0"/>
    </xf>
    <xf numFmtId="1" fontId="5" fillId="0" borderId="9" xfId="0" applyNumberFormat="1" applyFont="1" applyBorder="1" applyAlignment="1" applyProtection="1">
      <alignment horizontal="center" vertical="center"/>
      <protection locked="0"/>
    </xf>
    <xf numFmtId="1" fontId="14" fillId="9" borderId="16" xfId="0" applyNumberFormat="1" applyFont="1" applyFill="1" applyBorder="1" applyAlignment="1" applyProtection="1">
      <alignment horizontal="center" vertical="center"/>
      <protection hidden="1"/>
    </xf>
    <xf numFmtId="1" fontId="14" fillId="9" borderId="19" xfId="0" applyNumberFormat="1" applyFont="1" applyFill="1" applyBorder="1" applyAlignment="1" applyProtection="1">
      <alignment horizontal="center" vertical="center"/>
      <protection hidden="1"/>
    </xf>
    <xf numFmtId="1" fontId="14" fillId="9" borderId="18" xfId="0" applyNumberFormat="1" applyFont="1" applyFill="1" applyBorder="1" applyAlignment="1" applyProtection="1">
      <alignment horizontal="center" vertical="center"/>
      <protection hidden="1"/>
    </xf>
    <xf numFmtId="1" fontId="14" fillId="9" borderId="31" xfId="0" applyNumberFormat="1" applyFont="1" applyFill="1" applyBorder="1" applyAlignment="1" applyProtection="1">
      <alignment horizontal="center" vertical="center"/>
      <protection hidden="1"/>
    </xf>
    <xf numFmtId="1" fontId="14" fillId="9" borderId="38" xfId="0" applyNumberFormat="1" applyFont="1" applyFill="1" applyBorder="1" applyAlignment="1" applyProtection="1">
      <alignment horizontal="center" vertical="center"/>
      <protection hidden="1"/>
    </xf>
    <xf numFmtId="1" fontId="5" fillId="0" borderId="10" xfId="0" applyNumberFormat="1" applyFont="1" applyBorder="1" applyAlignment="1" applyProtection="1">
      <alignment horizontal="center" vertical="center"/>
      <protection locked="0"/>
    </xf>
    <xf numFmtId="1" fontId="5" fillId="0" borderId="21" xfId="0" applyNumberFormat="1" applyFont="1" applyBorder="1" applyAlignment="1" applyProtection="1">
      <alignment horizontal="center" vertical="center"/>
      <protection locked="0"/>
    </xf>
    <xf numFmtId="0" fontId="20" fillId="2" borderId="5" xfId="0" applyFont="1" applyFill="1" applyBorder="1" applyAlignment="1" applyProtection="1">
      <alignment horizontal="center" vertical="center" wrapText="1"/>
      <protection hidden="1"/>
    </xf>
    <xf numFmtId="1" fontId="5" fillId="0" borderId="36" xfId="0" applyNumberFormat="1" applyFont="1" applyBorder="1" applyAlignment="1" applyProtection="1">
      <alignment horizontal="center" vertical="center"/>
      <protection locked="0"/>
    </xf>
    <xf numFmtId="0" fontId="18" fillId="0" borderId="28" xfId="0" applyFont="1" applyBorder="1" applyAlignment="1" applyProtection="1">
      <alignment horizontal="left" vertical="center"/>
      <protection hidden="1"/>
    </xf>
    <xf numFmtId="1" fontId="5" fillId="13" borderId="2" xfId="0" applyNumberFormat="1" applyFont="1" applyFill="1" applyBorder="1" applyAlignment="1" applyProtection="1">
      <alignment horizontal="center" vertical="center"/>
      <protection locked="0"/>
    </xf>
    <xf numFmtId="1" fontId="5" fillId="13" borderId="30" xfId="0" applyNumberFormat="1" applyFont="1" applyFill="1" applyBorder="1" applyAlignment="1" applyProtection="1">
      <alignment horizontal="center" vertical="center"/>
      <protection locked="0"/>
    </xf>
    <xf numFmtId="0" fontId="95" fillId="0" borderId="0" xfId="0" applyFont="1" applyAlignment="1" applyProtection="1">
      <alignment horizontal="left" vertical="center" wrapText="1" indent="1"/>
      <protection hidden="1"/>
    </xf>
    <xf numFmtId="0" fontId="5" fillId="0" borderId="6" xfId="0" applyFont="1" applyBorder="1" applyAlignment="1" applyProtection="1">
      <alignment horizontal="center" vertical="center"/>
      <protection hidden="1"/>
    </xf>
    <xf numFmtId="1" fontId="14" fillId="9" borderId="16" xfId="0" applyNumberFormat="1" applyFont="1" applyFill="1" applyBorder="1" applyAlignment="1" applyProtection="1">
      <alignment horizontal="left" vertical="center"/>
      <protection hidden="1"/>
    </xf>
    <xf numFmtId="0" fontId="18" fillId="0" borderId="14" xfId="0" applyFont="1" applyBorder="1" applyAlignment="1" applyProtection="1">
      <alignment horizontal="left" vertical="center"/>
      <protection hidden="1"/>
    </xf>
    <xf numFmtId="0" fontId="5" fillId="0" borderId="27" xfId="0" applyFont="1" applyBorder="1" applyAlignment="1" applyProtection="1">
      <alignment horizontal="center" vertical="center"/>
      <protection hidden="1"/>
    </xf>
    <xf numFmtId="0" fontId="3" fillId="2" borderId="0" xfId="0" applyFont="1" applyFill="1" applyAlignment="1" applyProtection="1">
      <alignment horizontal="center" vertical="center"/>
      <protection hidden="1"/>
    </xf>
    <xf numFmtId="0" fontId="4" fillId="2" borderId="0" xfId="0" applyFont="1" applyFill="1" applyAlignment="1" applyProtection="1">
      <alignment horizontal="left" wrapText="1"/>
      <protection hidden="1"/>
    </xf>
    <xf numFmtId="0" fontId="5" fillId="2" borderId="0" xfId="0" applyFont="1" applyFill="1" applyAlignment="1" applyProtection="1">
      <alignment horizontal="left" vertical="center"/>
      <protection hidden="1"/>
    </xf>
    <xf numFmtId="0" fontId="5" fillId="2" borderId="1" xfId="0" applyFont="1" applyFill="1" applyBorder="1" applyAlignment="1" applyProtection="1">
      <alignment horizontal="left" vertical="center"/>
      <protection locked="0"/>
    </xf>
    <xf numFmtId="0" fontId="14" fillId="2" borderId="1" xfId="0" applyFont="1" applyFill="1" applyBorder="1" applyAlignment="1" applyProtection="1">
      <alignment horizontal="center" vertical="center"/>
      <protection locked="0"/>
    </xf>
    <xf numFmtId="1" fontId="5" fillId="0" borderId="15" xfId="0" applyNumberFormat="1" applyFont="1" applyBorder="1" applyAlignment="1" applyProtection="1">
      <alignment horizontal="center" vertical="center"/>
      <protection locked="0"/>
    </xf>
    <xf numFmtId="1" fontId="5" fillId="0" borderId="33" xfId="0" applyNumberFormat="1" applyFont="1" applyBorder="1" applyAlignment="1" applyProtection="1">
      <alignment horizontal="center" vertical="center"/>
      <protection locked="0"/>
    </xf>
    <xf numFmtId="1" fontId="5" fillId="0" borderId="14" xfId="0" applyNumberFormat="1" applyFont="1" applyBorder="1" applyAlignment="1" applyProtection="1">
      <alignment horizontal="center" vertical="center"/>
      <protection locked="0"/>
    </xf>
    <xf numFmtId="1" fontId="5" fillId="0" borderId="44" xfId="0" applyNumberFormat="1" applyFont="1" applyBorder="1" applyAlignment="1" applyProtection="1">
      <alignment horizontal="center" vertical="center"/>
      <protection locked="0"/>
    </xf>
    <xf numFmtId="0" fontId="5" fillId="0" borderId="14" xfId="0" applyFont="1" applyBorder="1" applyAlignment="1" applyProtection="1">
      <alignment horizontal="left" vertical="center"/>
      <protection hidden="1"/>
    </xf>
    <xf numFmtId="0" fontId="5" fillId="0" borderId="12" xfId="0" applyFont="1" applyBorder="1" applyAlignment="1" applyProtection="1">
      <alignment horizontal="left" vertical="center"/>
      <protection hidden="1"/>
    </xf>
    <xf numFmtId="0" fontId="10" fillId="13" borderId="0" xfId="0" applyFont="1" applyFill="1" applyAlignment="1" applyProtection="1">
      <alignment horizontal="left" vertical="center"/>
      <protection hidden="1"/>
    </xf>
    <xf numFmtId="0" fontId="82" fillId="2" borderId="1" xfId="11" applyFill="1" applyBorder="1" applyAlignment="1" applyProtection="1">
      <alignment horizontal="center" vertical="center"/>
      <protection locked="0"/>
    </xf>
    <xf numFmtId="0" fontId="5" fillId="2" borderId="1" xfId="0" applyFont="1" applyFill="1" applyBorder="1" applyAlignment="1" applyProtection="1">
      <alignment horizontal="center" vertical="center"/>
      <protection locked="0"/>
    </xf>
    <xf numFmtId="0" fontId="14" fillId="0" borderId="0" xfId="0" applyFont="1" applyAlignment="1" applyProtection="1">
      <alignment horizontal="left"/>
      <protection hidden="1"/>
    </xf>
    <xf numFmtId="49" fontId="5" fillId="7" borderId="2" xfId="0" quotePrefix="1" applyNumberFormat="1" applyFont="1" applyFill="1" applyBorder="1" applyAlignment="1" applyProtection="1">
      <alignment horizontal="left" vertical="center"/>
      <protection locked="0"/>
    </xf>
    <xf numFmtId="0" fontId="14" fillId="0" borderId="4" xfId="0" applyFont="1" applyBorder="1" applyAlignment="1" applyProtection="1">
      <alignment horizontal="center" vertical="center"/>
      <protection hidden="1"/>
    </xf>
    <xf numFmtId="1" fontId="5" fillId="0" borderId="6" xfId="0" applyNumberFormat="1" applyFont="1" applyBorder="1" applyAlignment="1" applyProtection="1">
      <alignment horizontal="center" vertical="center"/>
      <protection locked="0"/>
    </xf>
    <xf numFmtId="1" fontId="5" fillId="0" borderId="32" xfId="0" applyNumberFormat="1" applyFont="1" applyBorder="1" applyAlignment="1" applyProtection="1">
      <alignment horizontal="center" vertical="center"/>
      <protection locked="0"/>
    </xf>
    <xf numFmtId="1" fontId="5" fillId="0" borderId="7" xfId="0" applyNumberFormat="1" applyFont="1" applyBorder="1" applyAlignment="1" applyProtection="1">
      <alignment horizontal="center" vertical="center"/>
      <protection locked="0"/>
    </xf>
    <xf numFmtId="0" fontId="5" fillId="0" borderId="5" xfId="0" applyFont="1" applyBorder="1" applyAlignment="1" applyProtection="1">
      <alignment horizontal="center" vertical="center"/>
      <protection hidden="1"/>
    </xf>
    <xf numFmtId="0" fontId="5" fillId="0" borderId="15" xfId="0" applyFont="1" applyBorder="1" applyAlignment="1" applyProtection="1">
      <alignment horizontal="center" vertical="center"/>
      <protection hidden="1"/>
    </xf>
    <xf numFmtId="0" fontId="5" fillId="0" borderId="33" xfId="0" applyFont="1" applyBorder="1" applyAlignment="1" applyProtection="1">
      <alignment horizontal="center" vertical="center"/>
      <protection hidden="1"/>
    </xf>
    <xf numFmtId="0" fontId="5" fillId="0" borderId="8" xfId="0" applyFont="1" applyBorder="1" applyAlignment="1" applyProtection="1">
      <alignment horizontal="center" vertical="center"/>
      <protection hidden="1"/>
    </xf>
    <xf numFmtId="0" fontId="15" fillId="0" borderId="0" xfId="0" applyFont="1" applyAlignment="1" applyProtection="1">
      <alignment horizontal="left" vertical="center"/>
      <protection hidden="1"/>
    </xf>
    <xf numFmtId="0" fontId="32" fillId="13" borderId="2" xfId="0" applyFont="1" applyFill="1" applyBorder="1" applyAlignment="1" applyProtection="1">
      <alignment horizontal="center"/>
      <protection hidden="1"/>
    </xf>
    <xf numFmtId="0" fontId="32" fillId="13" borderId="3" xfId="0" applyFont="1" applyFill="1" applyBorder="1" applyAlignment="1" applyProtection="1">
      <alignment horizontal="center"/>
      <protection hidden="1"/>
    </xf>
    <xf numFmtId="0" fontId="5" fillId="0" borderId="5" xfId="0" applyFont="1" applyBorder="1" applyAlignment="1" applyProtection="1">
      <alignment horizontal="left" vertical="center" wrapText="1"/>
      <protection hidden="1"/>
    </xf>
    <xf numFmtId="0" fontId="5" fillId="0" borderId="35" xfId="0" applyFont="1" applyBorder="1" applyAlignment="1" applyProtection="1">
      <alignment horizontal="left" vertical="center" wrapText="1"/>
      <protection hidden="1"/>
    </xf>
    <xf numFmtId="0" fontId="5" fillId="0" borderId="8" xfId="0" applyFont="1" applyBorder="1" applyAlignment="1" applyProtection="1">
      <alignment horizontal="left" vertical="center" wrapText="1"/>
      <protection hidden="1"/>
    </xf>
    <xf numFmtId="0" fontId="5" fillId="0" borderId="9" xfId="0" applyFont="1" applyBorder="1" applyAlignment="1" applyProtection="1">
      <alignment horizontal="left" vertical="center" wrapText="1"/>
      <protection hidden="1"/>
    </xf>
    <xf numFmtId="164" fontId="5" fillId="0" borderId="0" xfId="0" applyNumberFormat="1" applyFont="1" applyAlignment="1" applyProtection="1">
      <alignment horizontal="center" vertical="center"/>
      <protection locked="0"/>
    </xf>
    <xf numFmtId="164" fontId="5" fillId="0" borderId="23" xfId="0" applyNumberFormat="1" applyFont="1" applyBorder="1" applyAlignment="1" applyProtection="1">
      <alignment horizontal="center" vertical="center"/>
      <protection locked="0"/>
    </xf>
    <xf numFmtId="164" fontId="12" fillId="0" borderId="8" xfId="0" applyNumberFormat="1" applyFont="1" applyBorder="1" applyAlignment="1" applyProtection="1">
      <alignment horizontal="center" vertical="center"/>
      <protection locked="0"/>
    </xf>
    <xf numFmtId="164" fontId="12" fillId="0" borderId="9" xfId="0" applyNumberFormat="1" applyFont="1" applyBorder="1" applyAlignment="1" applyProtection="1">
      <alignment horizontal="center" vertical="center"/>
      <protection locked="0"/>
    </xf>
    <xf numFmtId="164" fontId="5" fillId="0" borderId="24" xfId="0" applyNumberFormat="1" applyFont="1" applyBorder="1" applyAlignment="1" applyProtection="1">
      <alignment horizontal="center" vertical="center"/>
      <protection locked="0"/>
    </xf>
    <xf numFmtId="164" fontId="12" fillId="0" borderId="10" xfId="0" applyNumberFormat="1" applyFont="1" applyBorder="1" applyAlignment="1" applyProtection="1">
      <alignment horizontal="center" vertical="center"/>
      <protection locked="0"/>
    </xf>
    <xf numFmtId="0" fontId="62" fillId="13" borderId="16" xfId="0" applyFont="1" applyFill="1" applyBorder="1" applyAlignment="1" applyProtection="1">
      <alignment horizontal="center" vertical="center" wrapText="1"/>
      <protection hidden="1"/>
    </xf>
    <xf numFmtId="0" fontId="62" fillId="13" borderId="17" xfId="0" applyFont="1" applyFill="1" applyBorder="1" applyAlignment="1" applyProtection="1">
      <alignment horizontal="center" vertical="center" wrapText="1"/>
      <protection hidden="1"/>
    </xf>
    <xf numFmtId="0" fontId="56" fillId="2" borderId="0" xfId="0" applyFont="1" applyFill="1" applyAlignment="1" applyProtection="1">
      <alignment horizontal="left" vertical="center" wrapText="1"/>
      <protection hidden="1"/>
    </xf>
    <xf numFmtId="0" fontId="61" fillId="2" borderId="0" xfId="0" applyFont="1" applyFill="1" applyAlignment="1" applyProtection="1">
      <alignment horizontal="left" vertical="center" wrapText="1"/>
      <protection hidden="1"/>
    </xf>
    <xf numFmtId="0" fontId="5" fillId="0" borderId="12" xfId="0" applyFont="1" applyBorder="1" applyAlignment="1" applyProtection="1">
      <alignment horizontal="left" vertical="center" wrapText="1"/>
      <protection hidden="1"/>
    </xf>
    <xf numFmtId="0" fontId="5" fillId="0" borderId="36" xfId="0" applyFont="1" applyBorder="1" applyAlignment="1" applyProtection="1">
      <alignment horizontal="left" vertical="center" wrapText="1"/>
      <protection hidden="1"/>
    </xf>
    <xf numFmtId="164" fontId="5" fillId="0" borderId="5" xfId="0" applyNumberFormat="1" applyFont="1" applyBorder="1" applyAlignment="1" applyProtection="1">
      <alignment horizontal="center" vertical="center"/>
      <protection locked="0"/>
    </xf>
    <xf numFmtId="164" fontId="5" fillId="0" borderId="35" xfId="0" applyNumberFormat="1" applyFont="1" applyBorder="1" applyAlignment="1" applyProtection="1">
      <alignment horizontal="center" vertical="center"/>
      <protection locked="0"/>
    </xf>
    <xf numFmtId="164" fontId="5" fillId="0" borderId="12" xfId="0" applyNumberFormat="1" applyFont="1" applyBorder="1" applyAlignment="1" applyProtection="1">
      <alignment horizontal="center" vertical="center"/>
      <protection locked="0"/>
    </xf>
    <xf numFmtId="164" fontId="5" fillId="0" borderId="36" xfId="0" applyNumberFormat="1" applyFont="1" applyBorder="1" applyAlignment="1" applyProtection="1">
      <alignment horizontal="center" vertical="center"/>
      <protection locked="0"/>
    </xf>
    <xf numFmtId="164" fontId="5" fillId="0" borderId="25" xfId="0" applyNumberFormat="1" applyFont="1" applyBorder="1" applyAlignment="1" applyProtection="1">
      <alignment horizontal="center" vertical="center"/>
      <protection locked="0"/>
    </xf>
    <xf numFmtId="164" fontId="5" fillId="0" borderId="13" xfId="0" applyNumberFormat="1" applyFont="1" applyBorder="1" applyAlignment="1" applyProtection="1">
      <alignment horizontal="center" vertical="center"/>
      <protection locked="0"/>
    </xf>
    <xf numFmtId="0" fontId="5" fillId="0" borderId="8" xfId="0" applyFont="1" applyBorder="1" applyAlignment="1" applyProtection="1">
      <alignment horizontal="left" vertical="center" wrapText="1" indent="1"/>
      <protection hidden="1"/>
    </xf>
    <xf numFmtId="0" fontId="5" fillId="0" borderId="9" xfId="0" applyFont="1" applyBorder="1" applyAlignment="1" applyProtection="1">
      <alignment horizontal="left" vertical="center" wrapText="1" indent="1"/>
      <protection hidden="1"/>
    </xf>
    <xf numFmtId="164" fontId="5" fillId="0" borderId="8" xfId="0" applyNumberFormat="1" applyFont="1" applyBorder="1" applyAlignment="1" applyProtection="1">
      <alignment horizontal="center" vertical="center"/>
      <protection locked="0"/>
    </xf>
    <xf numFmtId="164" fontId="5" fillId="0" borderId="9" xfId="0" applyNumberFormat="1" applyFont="1" applyBorder="1" applyAlignment="1" applyProtection="1">
      <alignment horizontal="center" vertical="center"/>
      <protection locked="0"/>
    </xf>
    <xf numFmtId="164" fontId="5" fillId="0" borderId="10" xfId="0" applyNumberFormat="1" applyFont="1" applyBorder="1" applyAlignment="1" applyProtection="1">
      <alignment horizontal="center" vertical="center"/>
      <protection locked="0"/>
    </xf>
    <xf numFmtId="0" fontId="7" fillId="0" borderId="6" xfId="0" applyFont="1" applyBorder="1" applyAlignment="1" applyProtection="1">
      <alignment horizontal="center" vertical="center"/>
      <protection hidden="1"/>
    </xf>
    <xf numFmtId="0" fontId="7" fillId="0" borderId="27" xfId="0" applyFont="1" applyBorder="1" applyAlignment="1" applyProtection="1">
      <alignment horizontal="center" vertical="center"/>
      <protection hidden="1"/>
    </xf>
    <xf numFmtId="0" fontId="57" fillId="7" borderId="0" xfId="0" applyFont="1" applyFill="1" applyAlignment="1" applyProtection="1">
      <alignment horizontal="left" vertical="center" wrapText="1"/>
      <protection hidden="1"/>
    </xf>
    <xf numFmtId="0" fontId="7" fillId="2" borderId="26" xfId="0" applyFont="1" applyFill="1" applyBorder="1" applyAlignment="1" applyProtection="1">
      <alignment horizontal="center" vertical="center"/>
      <protection hidden="1"/>
    </xf>
    <xf numFmtId="0" fontId="40" fillId="7" borderId="8" xfId="0" applyFont="1" applyFill="1" applyBorder="1" applyAlignment="1" applyProtection="1">
      <alignment horizontal="left" vertical="center"/>
      <protection locked="0"/>
    </xf>
    <xf numFmtId="0" fontId="40" fillId="7" borderId="37" xfId="0" applyFont="1" applyFill="1" applyBorder="1" applyAlignment="1" applyProtection="1">
      <alignment horizontal="left" vertical="center"/>
      <protection locked="0"/>
    </xf>
    <xf numFmtId="0" fontId="40" fillId="7" borderId="0" xfId="0" applyFont="1" applyFill="1" applyAlignment="1" applyProtection="1">
      <alignment horizontal="right" vertical="center"/>
      <protection hidden="1"/>
    </xf>
    <xf numFmtId="0" fontId="7" fillId="0" borderId="5" xfId="0" applyFont="1" applyBorder="1" applyAlignment="1" applyProtection="1">
      <alignment horizontal="center" vertical="center"/>
      <protection hidden="1"/>
    </xf>
    <xf numFmtId="0" fontId="38" fillId="0" borderId="0" xfId="0" applyFont="1" applyAlignment="1" applyProtection="1">
      <alignment horizontal="left" vertical="top" wrapText="1" indent="1"/>
      <protection hidden="1"/>
    </xf>
    <xf numFmtId="0" fontId="65" fillId="0" borderId="0" xfId="0" applyFont="1" applyAlignment="1" applyProtection="1">
      <alignment horizontal="left" vertical="center" wrapText="1"/>
      <protection hidden="1"/>
    </xf>
    <xf numFmtId="0" fontId="31" fillId="0" borderId="0" xfId="0" applyFont="1" applyAlignment="1" applyProtection="1">
      <alignment horizontal="center" vertical="top" wrapText="1"/>
      <protection hidden="1"/>
    </xf>
    <xf numFmtId="0" fontId="105" fillId="0" borderId="60" xfId="0" applyFont="1" applyBorder="1" applyAlignment="1" applyProtection="1">
      <alignment horizontal="left" vertical="center" wrapText="1" indent="1"/>
      <protection hidden="1"/>
    </xf>
    <xf numFmtId="0" fontId="105" fillId="0" borderId="0" xfId="0" applyFont="1" applyAlignment="1" applyProtection="1">
      <alignment horizontal="left" vertical="center" wrapText="1" indent="1"/>
      <protection hidden="1"/>
    </xf>
    <xf numFmtId="0" fontId="7" fillId="0" borderId="28" xfId="0" applyFont="1" applyBorder="1" applyAlignment="1" applyProtection="1">
      <alignment horizontal="left" vertical="center" wrapText="1"/>
      <protection hidden="1"/>
    </xf>
    <xf numFmtId="0" fontId="65" fillId="0" borderId="15" xfId="0" applyFont="1" applyBorder="1" applyAlignment="1" applyProtection="1">
      <alignment horizontal="center" vertical="center" wrapText="1"/>
      <protection hidden="1"/>
    </xf>
    <xf numFmtId="0" fontId="65" fillId="0" borderId="44" xfId="0" applyFont="1" applyBorder="1" applyAlignment="1" applyProtection="1">
      <alignment horizontal="center" vertical="center" wrapText="1"/>
      <protection hidden="1"/>
    </xf>
    <xf numFmtId="0" fontId="65" fillId="13" borderId="35" xfId="0" applyFont="1" applyFill="1" applyBorder="1" applyAlignment="1" applyProtection="1">
      <alignment horizontal="center" vertical="center"/>
      <protection hidden="1"/>
    </xf>
    <xf numFmtId="0" fontId="65" fillId="13" borderId="23" xfId="0" applyFont="1" applyFill="1" applyBorder="1" applyAlignment="1" applyProtection="1">
      <alignment horizontal="center" vertical="center"/>
      <protection hidden="1"/>
    </xf>
    <xf numFmtId="0" fontId="65" fillId="13" borderId="9" xfId="0" applyFont="1" applyFill="1" applyBorder="1" applyAlignment="1" applyProtection="1">
      <alignment horizontal="center" vertical="center"/>
      <protection hidden="1"/>
    </xf>
    <xf numFmtId="3" fontId="5" fillId="0" borderId="46" xfId="0" applyNumberFormat="1" applyFont="1" applyBorder="1" applyAlignment="1" applyProtection="1">
      <alignment horizontal="center" vertical="center"/>
      <protection locked="0"/>
    </xf>
    <xf numFmtId="3" fontId="5" fillId="0" borderId="47" xfId="0" applyNumberFormat="1" applyFont="1" applyBorder="1" applyAlignment="1" applyProtection="1">
      <alignment horizontal="center" vertical="center"/>
      <protection locked="0"/>
    </xf>
    <xf numFmtId="3" fontId="5" fillId="0" borderId="10" xfId="0" applyNumberFormat="1" applyFont="1" applyBorder="1" applyAlignment="1" applyProtection="1">
      <alignment horizontal="center" vertical="center"/>
      <protection locked="0"/>
    </xf>
    <xf numFmtId="3" fontId="5" fillId="0" borderId="9" xfId="0" applyNumberFormat="1" applyFont="1" applyBorder="1" applyAlignment="1" applyProtection="1">
      <alignment horizontal="center" vertical="center"/>
      <protection locked="0"/>
    </xf>
    <xf numFmtId="0" fontId="65" fillId="13" borderId="35" xfId="0" applyFont="1" applyFill="1" applyBorder="1" applyAlignment="1" applyProtection="1">
      <alignment horizontal="center" vertical="center" wrapText="1"/>
      <protection hidden="1"/>
    </xf>
    <xf numFmtId="0" fontId="65" fillId="13" borderId="9" xfId="0" applyFont="1" applyFill="1" applyBorder="1" applyAlignment="1" applyProtection="1">
      <alignment horizontal="center" vertical="center" wrapText="1"/>
      <protection hidden="1"/>
    </xf>
    <xf numFmtId="3" fontId="5" fillId="0" borderId="6" xfId="0" applyNumberFormat="1" applyFont="1" applyBorder="1" applyAlignment="1" applyProtection="1">
      <alignment horizontal="center" vertical="center"/>
      <protection locked="0"/>
    </xf>
    <xf numFmtId="3" fontId="5" fillId="0" borderId="51" xfId="0" applyNumberFormat="1" applyFont="1" applyBorder="1" applyAlignment="1" applyProtection="1">
      <alignment horizontal="center" vertical="center"/>
      <protection locked="0"/>
    </xf>
    <xf numFmtId="3" fontId="5" fillId="0" borderId="15" xfId="0" applyNumberFormat="1" applyFont="1" applyBorder="1" applyAlignment="1" applyProtection="1">
      <alignment horizontal="center" vertical="center"/>
      <protection locked="0"/>
    </xf>
    <xf numFmtId="3" fontId="5" fillId="0" borderId="44" xfId="0" applyNumberFormat="1" applyFont="1" applyBorder="1" applyAlignment="1" applyProtection="1">
      <alignment horizontal="center" vertical="center"/>
      <protection locked="0"/>
    </xf>
    <xf numFmtId="3" fontId="5" fillId="0" borderId="25" xfId="0" applyNumberFormat="1" applyFont="1" applyBorder="1" applyAlignment="1" applyProtection="1">
      <alignment horizontal="center" vertical="center"/>
      <protection locked="0"/>
    </xf>
    <xf numFmtId="3" fontId="5" fillId="0" borderId="35" xfId="0" applyNumberFormat="1" applyFont="1" applyBorder="1" applyAlignment="1" applyProtection="1">
      <alignment horizontal="center" vertical="center"/>
      <protection locked="0"/>
    </xf>
    <xf numFmtId="1" fontId="5" fillId="2" borderId="5" xfId="0" applyNumberFormat="1" applyFont="1" applyFill="1" applyBorder="1" applyAlignment="1" applyProtection="1">
      <alignment horizontal="center" vertical="center"/>
      <protection hidden="1"/>
    </xf>
    <xf numFmtId="165" fontId="38" fillId="7" borderId="2" xfId="1" applyNumberFormat="1" applyFont="1" applyFill="1" applyBorder="1" applyAlignment="1" applyProtection="1">
      <alignment horizontal="center" vertical="center" wrapText="1"/>
      <protection locked="0"/>
    </xf>
    <xf numFmtId="165" fontId="38" fillId="7" borderId="3" xfId="1" applyNumberFormat="1" applyFont="1" applyFill="1" applyBorder="1" applyAlignment="1" applyProtection="1">
      <alignment horizontal="center" vertical="center" wrapText="1"/>
      <protection locked="0"/>
    </xf>
    <xf numFmtId="0" fontId="107" fillId="0" borderId="60" xfId="0" applyFont="1" applyBorder="1" applyAlignment="1" applyProtection="1">
      <alignment horizontal="left" vertical="center" wrapText="1"/>
      <protection hidden="1"/>
    </xf>
    <xf numFmtId="0" fontId="107" fillId="0" borderId="0" xfId="0" applyFont="1" applyAlignment="1" applyProtection="1">
      <alignment horizontal="left" vertical="center" wrapText="1"/>
      <protection hidden="1"/>
    </xf>
    <xf numFmtId="0" fontId="83" fillId="0" borderId="63" xfId="0" applyFont="1" applyBorder="1" applyAlignment="1" applyProtection="1">
      <alignment horizontal="center" vertical="center" wrapText="1"/>
      <protection hidden="1"/>
    </xf>
    <xf numFmtId="0" fontId="83" fillId="0" borderId="64" xfId="0" applyFont="1" applyBorder="1" applyAlignment="1" applyProtection="1">
      <alignment horizontal="center" vertical="center" wrapText="1"/>
      <protection hidden="1"/>
    </xf>
    <xf numFmtId="0" fontId="122" fillId="0" borderId="0" xfId="0" applyFont="1" applyAlignment="1" applyProtection="1">
      <alignment horizontal="center" vertical="center"/>
      <protection hidden="1"/>
    </xf>
    <xf numFmtId="0" fontId="83" fillId="2" borderId="57" xfId="0" applyFont="1" applyFill="1" applyBorder="1" applyAlignment="1" applyProtection="1">
      <alignment horizontal="center" vertical="center"/>
      <protection hidden="1"/>
    </xf>
    <xf numFmtId="0" fontId="83" fillId="2" borderId="58" xfId="0" applyFont="1" applyFill="1" applyBorder="1" applyAlignment="1" applyProtection="1">
      <alignment horizontal="center" vertical="center" wrapText="1"/>
      <protection hidden="1"/>
    </xf>
    <xf numFmtId="0" fontId="36" fillId="2" borderId="0" xfId="0" applyFont="1" applyFill="1" applyAlignment="1" applyProtection="1">
      <alignment horizontal="left" vertical="center"/>
      <protection hidden="1"/>
    </xf>
    <xf numFmtId="0" fontId="65" fillId="2" borderId="0" xfId="0" applyFont="1" applyFill="1" applyAlignment="1" applyProtection="1">
      <alignment horizontal="left" vertical="center" wrapText="1"/>
      <protection hidden="1"/>
    </xf>
    <xf numFmtId="0" fontId="65" fillId="2" borderId="0" xfId="0" applyFont="1" applyFill="1" applyAlignment="1" applyProtection="1">
      <alignment horizontal="justify" vertical="center" wrapText="1"/>
      <protection hidden="1"/>
    </xf>
    <xf numFmtId="0" fontId="65" fillId="2" borderId="0" xfId="0" applyFont="1" applyFill="1" applyAlignment="1" applyProtection="1">
      <alignment horizontal="justify" vertical="center"/>
      <protection hidden="1"/>
    </xf>
    <xf numFmtId="0" fontId="14" fillId="0" borderId="59" xfId="0" applyFont="1" applyBorder="1" applyAlignment="1" applyProtection="1">
      <alignment horizontal="left" vertical="center" wrapText="1"/>
      <protection hidden="1"/>
    </xf>
    <xf numFmtId="1" fontId="5" fillId="0" borderId="2" xfId="0" applyNumberFormat="1" applyFont="1" applyBorder="1" applyAlignment="1" applyProtection="1">
      <alignment horizontal="center" vertical="center"/>
      <protection locked="0"/>
    </xf>
    <xf numFmtId="1" fontId="5" fillId="0" borderId="3" xfId="0" applyNumberFormat="1" applyFont="1" applyBorder="1" applyAlignment="1" applyProtection="1">
      <alignment horizontal="center" vertical="center"/>
      <protection locked="0"/>
    </xf>
    <xf numFmtId="0" fontId="33" fillId="0" borderId="0" xfId="0" applyFont="1" applyAlignment="1" applyProtection="1">
      <alignment horizontal="right" vertical="center"/>
      <protection hidden="1"/>
    </xf>
    <xf numFmtId="0" fontId="56" fillId="2" borderId="0" xfId="0" applyFont="1" applyFill="1" applyAlignment="1" applyProtection="1">
      <alignment horizontal="left" vertical="center"/>
      <protection hidden="1"/>
    </xf>
    <xf numFmtId="0" fontId="40" fillId="13" borderId="0" xfId="0" applyFont="1" applyFill="1" applyAlignment="1" applyProtection="1">
      <alignment horizontal="left" vertical="center" wrapText="1"/>
      <protection hidden="1"/>
    </xf>
    <xf numFmtId="0" fontId="57" fillId="0" borderId="16" xfId="0" applyFont="1" applyBorder="1" applyAlignment="1" applyProtection="1">
      <alignment horizontal="left" vertical="center" wrapText="1" indent="2"/>
      <protection hidden="1"/>
    </xf>
    <xf numFmtId="0" fontId="5" fillId="0" borderId="44" xfId="0" applyFont="1" applyBorder="1" applyAlignment="1" applyProtection="1">
      <alignment horizontal="center" vertical="center"/>
      <protection hidden="1"/>
    </xf>
    <xf numFmtId="0" fontId="5" fillId="0" borderId="15" xfId="0" applyFont="1" applyBorder="1" applyAlignment="1" applyProtection="1">
      <alignment horizontal="center" vertical="center" wrapText="1"/>
      <protection hidden="1"/>
    </xf>
    <xf numFmtId="0" fontId="5" fillId="0" borderId="44" xfId="0" applyFont="1" applyBorder="1" applyAlignment="1" applyProtection="1">
      <alignment horizontal="center" vertical="center" wrapText="1"/>
      <protection hidden="1"/>
    </xf>
    <xf numFmtId="0" fontId="7" fillId="0" borderId="5" xfId="0" applyFont="1" applyBorder="1" applyAlignment="1" applyProtection="1">
      <alignment horizontal="left" vertical="center"/>
      <protection hidden="1"/>
    </xf>
    <xf numFmtId="0" fontId="5" fillId="0" borderId="7" xfId="0" applyFont="1" applyBorder="1" applyAlignment="1" applyProtection="1">
      <alignment horizontal="center" vertical="center"/>
      <protection hidden="1"/>
    </xf>
    <xf numFmtId="0" fontId="5" fillId="0" borderId="51" xfId="0" applyFont="1" applyBorder="1" applyAlignment="1" applyProtection="1">
      <alignment horizontal="center" vertical="center"/>
      <protection hidden="1"/>
    </xf>
    <xf numFmtId="0" fontId="5" fillId="0" borderId="24" xfId="0" applyFont="1" applyBorder="1" applyAlignment="1" applyProtection="1">
      <alignment horizontal="center" vertical="center" wrapText="1"/>
      <protection hidden="1"/>
    </xf>
    <xf numFmtId="0" fontId="5" fillId="0" borderId="10" xfId="0" applyFont="1" applyBorder="1" applyAlignment="1" applyProtection="1">
      <alignment horizontal="center" vertical="center" wrapText="1"/>
      <protection hidden="1"/>
    </xf>
    <xf numFmtId="0" fontId="18" fillId="0" borderId="15" xfId="0" applyFont="1" applyBorder="1" applyAlignment="1" applyProtection="1">
      <alignment horizontal="center" vertical="center"/>
      <protection hidden="1"/>
    </xf>
    <xf numFmtId="0" fontId="18" fillId="0" borderId="49" xfId="0" applyFont="1" applyBorder="1" applyAlignment="1" applyProtection="1">
      <alignment horizontal="center" vertical="center"/>
      <protection hidden="1"/>
    </xf>
    <xf numFmtId="3" fontId="5" fillId="0" borderId="45" xfId="0" applyNumberFormat="1" applyFont="1" applyBorder="1" applyAlignment="1" applyProtection="1">
      <alignment horizontal="center" vertical="center"/>
      <protection locked="0"/>
    </xf>
    <xf numFmtId="0" fontId="57" fillId="0" borderId="0" xfId="0" applyFont="1" applyAlignment="1" applyProtection="1">
      <alignment horizontal="right" vertical="center" wrapText="1"/>
      <protection hidden="1"/>
    </xf>
    <xf numFmtId="0" fontId="5" fillId="0" borderId="28" xfId="0" applyFont="1" applyBorder="1" applyAlignment="1" applyProtection="1">
      <alignment horizontal="left" vertical="center" wrapText="1"/>
      <protection hidden="1"/>
    </xf>
    <xf numFmtId="0" fontId="5" fillId="0" borderId="62" xfId="0" applyFont="1" applyBorder="1" applyAlignment="1" applyProtection="1">
      <alignment horizontal="left" vertical="center" wrapText="1"/>
      <protection hidden="1"/>
    </xf>
    <xf numFmtId="0" fontId="14" fillId="0" borderId="0" xfId="0" applyFont="1" applyAlignment="1" applyProtection="1">
      <alignment horizontal="left" vertical="top" wrapText="1"/>
      <protection hidden="1"/>
    </xf>
    <xf numFmtId="0" fontId="38" fillId="0" borderId="0" xfId="0" applyFont="1" applyAlignment="1" applyProtection="1">
      <alignment horizontal="left" vertical="center" wrapText="1" indent="1"/>
      <protection hidden="1"/>
    </xf>
    <xf numFmtId="0" fontId="14" fillId="7" borderId="2" xfId="0" applyFont="1" applyFill="1" applyBorder="1" applyAlignment="1" applyProtection="1">
      <alignment horizontal="left" vertical="center" wrapText="1"/>
      <protection locked="0"/>
    </xf>
    <xf numFmtId="0" fontId="14" fillId="7" borderId="39" xfId="0" applyFont="1" applyFill="1" applyBorder="1" applyAlignment="1" applyProtection="1">
      <alignment horizontal="left" vertical="center" wrapText="1"/>
      <protection locked="0"/>
    </xf>
    <xf numFmtId="0" fontId="14" fillId="7" borderId="3" xfId="0" applyFont="1" applyFill="1" applyBorder="1" applyAlignment="1" applyProtection="1">
      <alignment horizontal="left" vertical="center" wrapText="1"/>
      <protection locked="0"/>
    </xf>
    <xf numFmtId="0" fontId="44" fillId="0" borderId="4" xfId="0" applyFont="1" applyBorder="1" applyAlignment="1" applyProtection="1">
      <alignment horizontal="left" vertical="center"/>
      <protection hidden="1"/>
    </xf>
    <xf numFmtId="0" fontId="44" fillId="0" borderId="0" xfId="0" applyFont="1" applyAlignment="1" applyProtection="1">
      <alignment horizontal="left" vertical="center"/>
      <protection hidden="1"/>
    </xf>
    <xf numFmtId="0" fontId="15" fillId="20" borderId="0" xfId="0" applyFont="1" applyFill="1" applyAlignment="1" applyProtection="1">
      <alignment horizontal="left" vertical="center"/>
      <protection hidden="1"/>
    </xf>
    <xf numFmtId="1" fontId="5" fillId="0" borderId="2" xfId="0" quotePrefix="1" applyNumberFormat="1" applyFont="1" applyBorder="1" applyAlignment="1" applyProtection="1">
      <alignment horizontal="left" vertical="center"/>
      <protection locked="0"/>
    </xf>
    <xf numFmtId="0" fontId="5" fillId="0" borderId="0" xfId="0" applyFont="1" applyAlignment="1" applyProtection="1">
      <alignment horizontal="left" vertical="center" wrapText="1"/>
      <protection hidden="1"/>
    </xf>
    <xf numFmtId="0" fontId="125" fillId="0" borderId="0" xfId="0" applyFont="1" applyAlignment="1" applyProtection="1">
      <alignment horizontal="center"/>
      <protection hidden="1"/>
    </xf>
    <xf numFmtId="0" fontId="5" fillId="0" borderId="47" xfId="0" applyFont="1" applyBorder="1" applyAlignment="1">
      <alignment horizontal="left" vertical="top" wrapText="1"/>
    </xf>
    <xf numFmtId="0" fontId="5" fillId="0" borderId="52" xfId="0" applyFont="1" applyBorder="1" applyAlignment="1">
      <alignment horizontal="left" vertical="top" wrapText="1"/>
    </xf>
    <xf numFmtId="0" fontId="5" fillId="0" borderId="59" xfId="0" applyFont="1" applyBorder="1" applyAlignment="1" applyProtection="1">
      <alignment horizontal="center" vertical="center" wrapText="1"/>
      <protection hidden="1"/>
    </xf>
    <xf numFmtId="0" fontId="14" fillId="0" borderId="0" xfId="0" applyFont="1" applyAlignment="1">
      <alignment horizontal="justify" vertical="top" wrapText="1"/>
    </xf>
    <xf numFmtId="0" fontId="125" fillId="0" borderId="0" xfId="0" applyFont="1" applyAlignment="1">
      <alignment horizontal="left" vertical="top" wrapText="1"/>
    </xf>
    <xf numFmtId="0" fontId="14" fillId="0" borderId="0" xfId="0" applyFont="1" applyAlignment="1">
      <alignment horizontal="left" vertical="top" wrapText="1"/>
    </xf>
    <xf numFmtId="0" fontId="5" fillId="0" borderId="51" xfId="0" applyFont="1" applyBorder="1" applyAlignment="1">
      <alignment horizontal="left" vertical="top" wrapText="1"/>
    </xf>
    <xf numFmtId="0" fontId="5" fillId="0" borderId="27" xfId="0" applyFont="1" applyBorder="1" applyAlignment="1">
      <alignment horizontal="left" vertical="top" wrapText="1"/>
    </xf>
    <xf numFmtId="0" fontId="42" fillId="0" borderId="0" xfId="0" applyFont="1" applyAlignment="1" applyProtection="1">
      <alignment horizontal="center" vertical="center"/>
      <protection hidden="1"/>
    </xf>
    <xf numFmtId="0" fontId="5" fillId="0" borderId="9" xfId="0" applyFont="1" applyBorder="1" applyAlignment="1">
      <alignment horizontal="left" vertical="top" wrapText="1"/>
    </xf>
    <xf numFmtId="0" fontId="5" fillId="0" borderId="53" xfId="0" applyFont="1" applyBorder="1" applyAlignment="1">
      <alignment horizontal="left" vertical="top" wrapText="1"/>
    </xf>
    <xf numFmtId="0" fontId="34" fillId="0" borderId="0" xfId="0" applyFont="1" applyAlignment="1" applyProtection="1">
      <alignment horizontal="center" vertical="center"/>
      <protection hidden="1"/>
    </xf>
    <xf numFmtId="0" fontId="108" fillId="0" borderId="0" xfId="0" applyFont="1" applyAlignment="1" applyProtection="1">
      <alignment horizontal="center" vertical="center" textRotation="90"/>
      <protection hidden="1"/>
    </xf>
    <xf numFmtId="0" fontId="72" fillId="0" borderId="0" xfId="5" applyFont="1" applyAlignment="1">
      <alignment horizontal="left" vertical="center"/>
    </xf>
    <xf numFmtId="0" fontId="72" fillId="0" borderId="0" xfId="5" applyFont="1" applyAlignment="1">
      <alignment horizontal="justify" vertical="center" wrapText="1"/>
    </xf>
    <xf numFmtId="0" fontId="75" fillId="11" borderId="17" xfId="5" applyFont="1" applyFill="1" applyBorder="1" applyAlignment="1">
      <alignment horizontal="left" vertical="center"/>
    </xf>
    <xf numFmtId="0" fontId="75" fillId="11" borderId="26" xfId="5" applyFont="1" applyFill="1" applyBorder="1" applyAlignment="1">
      <alignment horizontal="left" vertical="center"/>
    </xf>
    <xf numFmtId="0" fontId="72" fillId="0" borderId="17" xfId="5" applyFont="1" applyBorder="1" applyAlignment="1">
      <alignment horizontal="left" vertical="center"/>
    </xf>
    <xf numFmtId="0" fontId="72" fillId="0" borderId="26" xfId="5" applyFont="1" applyBorder="1" applyAlignment="1">
      <alignment horizontal="left" vertical="center"/>
    </xf>
    <xf numFmtId="0" fontId="77" fillId="12" borderId="17" xfId="5" applyFont="1" applyFill="1" applyBorder="1" applyAlignment="1">
      <alignment horizontal="left" vertical="center"/>
    </xf>
    <xf numFmtId="0" fontId="77" fillId="12" borderId="26" xfId="5" applyFont="1" applyFill="1" applyBorder="1" applyAlignment="1">
      <alignment horizontal="left" vertical="center"/>
    </xf>
    <xf numFmtId="0" fontId="72" fillId="0" borderId="5" xfId="5" applyFont="1" applyBorder="1" applyAlignment="1">
      <alignment horizontal="left" vertical="center"/>
    </xf>
    <xf numFmtId="0" fontId="72" fillId="0" borderId="17" xfId="5" applyFont="1" applyBorder="1" applyAlignment="1">
      <alignment horizontal="center" vertical="center"/>
    </xf>
    <xf numFmtId="0" fontId="72" fillId="0" borderId="26" xfId="5" applyFont="1" applyBorder="1" applyAlignment="1">
      <alignment horizontal="center" vertical="center"/>
    </xf>
    <xf numFmtId="0" fontId="72" fillId="0" borderId="27" xfId="5" applyFont="1" applyBorder="1" applyAlignment="1">
      <alignment horizontal="center" vertical="center"/>
    </xf>
    <xf numFmtId="0" fontId="11" fillId="0" borderId="0" xfId="5" applyAlignment="1">
      <alignment horizontal="center" vertical="center"/>
    </xf>
    <xf numFmtId="0" fontId="73" fillId="0" borderId="41" xfId="5" applyFont="1" applyBorder="1" applyAlignment="1">
      <alignment horizontal="right" vertical="center" wrapText="1"/>
    </xf>
    <xf numFmtId="0" fontId="73" fillId="0" borderId="42" xfId="5" applyFont="1" applyBorder="1" applyAlignment="1">
      <alignment horizontal="right" vertical="center" wrapText="1"/>
    </xf>
    <xf numFmtId="0" fontId="73" fillId="0" borderId="42" xfId="5" applyFont="1" applyBorder="1" applyAlignment="1">
      <alignment horizontal="left" vertical="center" wrapText="1"/>
    </xf>
    <xf numFmtId="0" fontId="73" fillId="0" borderId="43" xfId="5" applyFont="1" applyBorder="1" applyAlignment="1">
      <alignment horizontal="left" vertical="center" wrapText="1"/>
    </xf>
  </cellXfs>
  <cellStyles count="20">
    <cellStyle name="Collegamento ipertestuale" xfId="11" builtinId="8"/>
    <cellStyle name="Migliaia" xfId="12" builtinId="3"/>
    <cellStyle name="Migliaia 2" xfId="8" xr:uid="{00000000-0005-0000-0000-000001000000}"/>
    <cellStyle name="Migliaia 2 2" xfId="18" xr:uid="{E426F32E-3C08-4A81-9C94-9F21B7E8619D}"/>
    <cellStyle name="Migliaia 2 3" xfId="15" xr:uid="{79C6C3BB-EAB9-449E-B3CA-3AE324A74896}"/>
    <cellStyle name="Migliaia 2 4" xfId="13" xr:uid="{B128115B-C5C0-44BC-AACD-2FBDAC8AB40E}"/>
    <cellStyle name="Migliaia 3" xfId="19" xr:uid="{9D414619-7055-4961-8627-BA93D149434E}"/>
    <cellStyle name="Migliaia 4" xfId="16" xr:uid="{680C5797-A7A4-444C-A2E5-3A99F7A03E09}"/>
    <cellStyle name="Migliaia 5" xfId="14" xr:uid="{50271EF9-8E2D-4920-88DC-C55B622126F8}"/>
    <cellStyle name="Normale" xfId="0" builtinId="0"/>
    <cellStyle name="Normale 2" xfId="2" xr:uid="{00000000-0005-0000-0000-000003000000}"/>
    <cellStyle name="Normale 2 2" xfId="3" xr:uid="{00000000-0005-0000-0000-000004000000}"/>
    <cellStyle name="Normale 3" xfId="4" xr:uid="{00000000-0005-0000-0000-000005000000}"/>
    <cellStyle name="Normale 4" xfId="5" xr:uid="{00000000-0005-0000-0000-000006000000}"/>
    <cellStyle name="Normale 5" xfId="6" xr:uid="{00000000-0005-0000-0000-000007000000}"/>
    <cellStyle name="Normale 6" xfId="17" xr:uid="{BF0B1348-FCB5-466A-B941-975AD33F5DC0}"/>
    <cellStyle name="Percentuale" xfId="1" builtinId="5"/>
    <cellStyle name="Percentuale 2" xfId="7" xr:uid="{00000000-0005-0000-0000-000009000000}"/>
    <cellStyle name="Percentuale 2 2" xfId="10" xr:uid="{00000000-0005-0000-0000-00000A000000}"/>
    <cellStyle name="Percentuale 3" xfId="9" xr:uid="{00000000-0005-0000-0000-00000B000000}"/>
  </cellStyles>
  <dxfs count="584">
    <dxf>
      <font>
        <strike val="0"/>
        <color theme="0"/>
      </font>
      <fill>
        <patternFill>
          <bgColor rgb="FFFF0000"/>
        </patternFill>
      </fill>
    </dxf>
    <dxf>
      <font>
        <strike val="0"/>
        <color theme="0"/>
      </font>
      <fill>
        <patternFill>
          <bgColor rgb="FFFF0000"/>
        </patternFill>
      </fill>
    </dxf>
    <dxf>
      <font>
        <strike val="0"/>
        <color theme="0"/>
      </font>
      <fill>
        <patternFill>
          <bgColor rgb="FFFF0000"/>
        </patternFill>
      </fill>
    </dxf>
    <dxf>
      <font>
        <strike val="0"/>
        <color theme="0"/>
      </font>
      <fill>
        <patternFill>
          <bgColor rgb="FFFF0000"/>
        </patternFill>
      </fill>
    </dxf>
    <dxf>
      <font>
        <strike val="0"/>
        <color theme="0"/>
      </font>
      <fill>
        <patternFill>
          <bgColor rgb="FFFF0000"/>
        </patternFill>
      </fill>
    </dxf>
    <dxf>
      <font>
        <strike val="0"/>
        <color theme="0"/>
      </font>
      <fill>
        <patternFill>
          <bgColor rgb="FFFF0000"/>
        </patternFill>
      </fill>
    </dxf>
    <dxf>
      <font>
        <strike val="0"/>
        <color theme="0" tint="-0.14996795556505021"/>
      </font>
      <border>
        <left/>
        <right/>
        <top/>
        <bottom/>
        <vertical/>
        <horizontal/>
      </border>
    </dxf>
    <dxf>
      <font>
        <strike/>
        <color theme="0" tint="-0.14996795556505021"/>
      </font>
    </dxf>
    <dxf>
      <font>
        <strike/>
        <color theme="0" tint="-0.14996795556505021"/>
      </font>
    </dxf>
    <dxf>
      <font>
        <strike/>
        <color theme="0" tint="-0.14996795556505021"/>
      </font>
    </dxf>
    <dxf>
      <font>
        <strike/>
        <color theme="0" tint="-0.14996795556505021"/>
      </font>
    </dxf>
    <dxf>
      <font>
        <color theme="0"/>
      </font>
      <fill>
        <patternFill>
          <bgColor theme="0"/>
        </patternFill>
      </fill>
      <border>
        <left style="thin">
          <color theme="0"/>
        </left>
        <right style="thin">
          <color theme="0"/>
        </right>
        <top style="thin">
          <color theme="0"/>
        </top>
        <bottom style="thin">
          <color theme="0"/>
        </bottom>
        <vertical/>
        <horizontal/>
      </border>
    </dxf>
    <dxf>
      <font>
        <strike/>
        <color theme="0" tint="-0.14996795556505021"/>
      </font>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strike/>
        <color theme="0" tint="-0.14996795556505021"/>
      </font>
    </dxf>
    <dxf>
      <font>
        <strike/>
        <color theme="0" tint="-0.14996795556505021"/>
      </font>
    </dxf>
    <dxf>
      <font>
        <strike/>
        <color theme="0" tint="-0.14996795556505021"/>
      </font>
    </dxf>
    <dxf>
      <font>
        <strike/>
        <color theme="0" tint="-0.14996795556505021"/>
      </font>
    </dxf>
    <dxf>
      <font>
        <strike/>
        <color theme="0" tint="-0.14996795556505021"/>
      </font>
    </dxf>
    <dxf>
      <font>
        <strike/>
        <color theme="0" tint="-0.14996795556505021"/>
      </font>
    </dxf>
    <dxf>
      <font>
        <color theme="0" tint="-0.14996795556505021"/>
      </font>
    </dxf>
    <dxf>
      <font>
        <strike/>
        <color theme="0" tint="-0.24994659260841701"/>
      </font>
    </dxf>
    <dxf>
      <font>
        <color theme="8" tint="0.79998168889431442"/>
      </font>
    </dxf>
    <dxf>
      <border>
        <left/>
        <right/>
        <top/>
        <bottom/>
        <vertical/>
        <horizontal/>
      </border>
    </dxf>
    <dxf>
      <font>
        <color theme="0"/>
      </font>
      <fill>
        <patternFill>
          <bgColor theme="0"/>
        </patternFill>
      </fill>
      <border>
        <left/>
        <right/>
        <top/>
        <bottom/>
        <vertical/>
        <horizontal/>
      </border>
    </dxf>
    <dxf>
      <fill>
        <patternFill>
          <bgColor theme="8" tint="0.79998168889431442"/>
        </patternFill>
      </fill>
    </dxf>
    <dxf>
      <font>
        <strike val="0"/>
        <color theme="0" tint="-0.14990691854609822"/>
      </font>
      <fill>
        <patternFill>
          <bgColor theme="0"/>
        </patternFill>
      </fill>
    </dxf>
    <dxf>
      <fill>
        <patternFill>
          <bgColor theme="0"/>
        </patternFill>
      </fill>
      <border>
        <left/>
        <right/>
        <top/>
        <bottom/>
        <vertical/>
        <horizontal/>
      </border>
    </dxf>
    <dxf>
      <border>
        <left/>
        <right/>
        <top/>
        <bottom/>
        <vertical/>
        <horizontal/>
      </border>
    </dxf>
    <dxf>
      <font>
        <b/>
        <i val="0"/>
        <color theme="8" tint="-0.499984740745262"/>
      </font>
    </dxf>
    <dxf>
      <font>
        <color theme="0" tint="-0.14996795556505021"/>
      </font>
    </dxf>
    <dxf>
      <border>
        <left/>
        <right/>
        <top/>
        <bottom/>
        <vertical/>
        <horizontal/>
      </border>
    </dxf>
    <dxf>
      <font>
        <color theme="0" tint="-0.14996795556505021"/>
      </font>
    </dxf>
    <dxf>
      <font>
        <color theme="0" tint="-0.14996795556505021"/>
      </font>
    </dxf>
    <dxf>
      <font>
        <color theme="0" tint="-0.14996795556505021"/>
      </font>
    </dxf>
    <dxf>
      <font>
        <color theme="0" tint="-0.14996795556505021"/>
      </font>
      <fill>
        <patternFill>
          <bgColor theme="0"/>
        </patternFill>
      </fill>
      <border>
        <left/>
        <right/>
        <top/>
        <bottom/>
        <vertical/>
        <horizontal/>
      </border>
    </dxf>
    <dxf>
      <font>
        <color theme="0" tint="-0.14996795556505021"/>
      </font>
    </dxf>
    <dxf>
      <font>
        <color theme="0" tint="-0.14996795556505021"/>
      </font>
    </dxf>
    <dxf>
      <font>
        <strike val="0"/>
        <color theme="0" tint="-0.14993743705557422"/>
      </font>
    </dxf>
    <dxf>
      <font>
        <color theme="0" tint="-0.14996795556505021"/>
      </font>
    </dxf>
    <dxf>
      <font>
        <color theme="0" tint="-0.14996795556505021"/>
      </font>
    </dxf>
    <dxf>
      <font>
        <strike val="0"/>
        <color theme="0" tint="-0.14996795556505021"/>
      </font>
      <border>
        <left/>
        <right/>
        <top/>
        <bottom/>
        <vertical/>
        <horizontal/>
      </border>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3" formatCode="#,##0"/>
    </dxf>
    <dxf>
      <font>
        <b val="0"/>
        <i val="0"/>
        <strike val="0"/>
        <condense val="0"/>
        <extend val="0"/>
        <outline val="0"/>
        <shadow val="0"/>
        <u val="none"/>
        <vertAlign val="baseline"/>
        <sz val="10"/>
        <color theme="1"/>
        <name val="Arial"/>
        <family val="2"/>
        <scheme val="none"/>
      </font>
      <numFmt numFmtId="3" formatCode="#,##0"/>
    </dxf>
    <dxf>
      <font>
        <b val="0"/>
        <i val="0"/>
        <strike val="0"/>
        <condense val="0"/>
        <extend val="0"/>
        <outline val="0"/>
        <shadow val="0"/>
        <u val="none"/>
        <vertAlign val="baseline"/>
        <sz val="10"/>
        <color theme="1"/>
        <name val="Arial"/>
        <family val="2"/>
        <scheme val="none"/>
      </font>
      <numFmt numFmtId="3" formatCode="#,##0"/>
    </dxf>
    <dxf>
      <font>
        <b val="0"/>
        <i val="0"/>
        <strike val="0"/>
        <condense val="0"/>
        <extend val="0"/>
        <outline val="0"/>
        <shadow val="0"/>
        <u val="none"/>
        <vertAlign val="baseline"/>
        <sz val="10"/>
        <color theme="1"/>
        <name val="Arial"/>
        <family val="2"/>
        <scheme val="none"/>
      </font>
      <numFmt numFmtId="3" formatCode="#,##0"/>
    </dxf>
    <dxf>
      <font>
        <b val="0"/>
        <i val="0"/>
        <strike val="0"/>
        <condense val="0"/>
        <extend val="0"/>
        <outline val="0"/>
        <shadow val="0"/>
        <u val="none"/>
        <vertAlign val="baseline"/>
        <sz val="10"/>
        <color theme="1"/>
        <name val="Arial"/>
        <family val="2"/>
        <scheme val="none"/>
      </font>
      <numFmt numFmtId="3" formatCode="#,##0"/>
    </dxf>
    <dxf>
      <font>
        <b val="0"/>
        <i val="0"/>
        <strike val="0"/>
        <condense val="0"/>
        <extend val="0"/>
        <outline val="0"/>
        <shadow val="0"/>
        <u val="none"/>
        <vertAlign val="baseline"/>
        <sz val="10"/>
        <color theme="1"/>
        <name val="Arial"/>
        <family val="2"/>
        <scheme val="none"/>
      </font>
      <numFmt numFmtId="3" formatCode="#,##0"/>
    </dxf>
    <dxf>
      <font>
        <b val="0"/>
        <i val="0"/>
        <strike val="0"/>
        <condense val="0"/>
        <extend val="0"/>
        <outline val="0"/>
        <shadow val="0"/>
        <u val="none"/>
        <vertAlign val="baseline"/>
        <sz val="10"/>
        <color theme="1"/>
        <name val="Arial"/>
        <family val="2"/>
        <scheme val="none"/>
      </font>
      <numFmt numFmtId="3" formatCode="#,##0"/>
    </dxf>
    <dxf>
      <font>
        <b val="0"/>
        <i val="0"/>
        <strike val="0"/>
        <condense val="0"/>
        <extend val="0"/>
        <outline val="0"/>
        <shadow val="0"/>
        <u val="none"/>
        <vertAlign val="baseline"/>
        <sz val="10"/>
        <color theme="1"/>
        <name val="Arial"/>
        <family val="2"/>
        <scheme val="none"/>
      </font>
      <numFmt numFmtId="3" formatCode="#,##0"/>
    </dxf>
    <dxf>
      <font>
        <b val="0"/>
        <i val="0"/>
        <strike val="0"/>
        <condense val="0"/>
        <extend val="0"/>
        <outline val="0"/>
        <shadow val="0"/>
        <u val="none"/>
        <vertAlign val="baseline"/>
        <sz val="10"/>
        <color theme="1"/>
        <name val="Arial"/>
        <family val="2"/>
        <scheme val="none"/>
      </font>
      <numFmt numFmtId="3" formatCode="#,##0"/>
    </dxf>
    <dxf>
      <font>
        <b val="0"/>
        <i val="0"/>
        <strike val="0"/>
        <condense val="0"/>
        <extend val="0"/>
        <outline val="0"/>
        <shadow val="0"/>
        <u val="none"/>
        <vertAlign val="baseline"/>
        <sz val="10"/>
        <color theme="1"/>
        <name val="Arial"/>
        <family val="2"/>
        <scheme val="none"/>
      </font>
      <numFmt numFmtId="3" formatCode="#,##0"/>
    </dxf>
    <dxf>
      <font>
        <b val="0"/>
        <i val="0"/>
        <strike val="0"/>
        <condense val="0"/>
        <extend val="0"/>
        <outline val="0"/>
        <shadow val="0"/>
        <u val="none"/>
        <vertAlign val="baseline"/>
        <sz val="10"/>
        <color theme="1"/>
        <name val="Arial"/>
        <family val="2"/>
        <scheme val="none"/>
      </font>
      <numFmt numFmtId="3" formatCode="#,##0"/>
    </dxf>
    <dxf>
      <font>
        <b val="0"/>
        <i val="0"/>
        <strike val="0"/>
        <condense val="0"/>
        <extend val="0"/>
        <outline val="0"/>
        <shadow val="0"/>
        <u val="none"/>
        <vertAlign val="baseline"/>
        <sz val="10"/>
        <color theme="1"/>
        <name val="Arial"/>
        <family val="2"/>
        <scheme val="none"/>
      </font>
      <numFmt numFmtId="3" formatCode="#,##0"/>
    </dxf>
    <dxf>
      <font>
        <b val="0"/>
        <i val="0"/>
        <strike val="0"/>
        <condense val="0"/>
        <extend val="0"/>
        <outline val="0"/>
        <shadow val="0"/>
        <u val="none"/>
        <vertAlign val="baseline"/>
        <sz val="10"/>
        <color theme="1"/>
        <name val="Arial"/>
        <family val="2"/>
        <scheme val="none"/>
      </font>
      <numFmt numFmtId="3" formatCode="#,##0"/>
    </dxf>
    <dxf>
      <font>
        <b val="0"/>
        <i val="0"/>
        <strike val="0"/>
        <condense val="0"/>
        <extend val="0"/>
        <outline val="0"/>
        <shadow val="0"/>
        <u val="none"/>
        <vertAlign val="baseline"/>
        <sz val="10"/>
        <color theme="1"/>
        <name val="Arial"/>
        <family val="2"/>
        <scheme val="none"/>
      </font>
      <numFmt numFmtId="3" formatCode="#,##0"/>
    </dxf>
    <dxf>
      <font>
        <b val="0"/>
        <i val="0"/>
        <strike val="0"/>
        <condense val="0"/>
        <extend val="0"/>
        <outline val="0"/>
        <shadow val="0"/>
        <u val="none"/>
        <vertAlign val="baseline"/>
        <sz val="10"/>
        <color theme="1"/>
        <name val="Arial"/>
        <family val="2"/>
        <scheme val="none"/>
      </font>
      <numFmt numFmtId="3" formatCode="#,##0"/>
    </dxf>
    <dxf>
      <font>
        <b val="0"/>
        <i val="0"/>
        <strike val="0"/>
        <condense val="0"/>
        <extend val="0"/>
        <outline val="0"/>
        <shadow val="0"/>
        <u val="none"/>
        <vertAlign val="baseline"/>
        <sz val="10"/>
        <color theme="1"/>
        <name val="Arial"/>
        <family val="2"/>
        <scheme val="none"/>
      </font>
      <numFmt numFmtId="3" formatCode="#,##0"/>
    </dxf>
    <dxf>
      <font>
        <b val="0"/>
        <i val="0"/>
        <strike val="0"/>
        <condense val="0"/>
        <extend val="0"/>
        <outline val="0"/>
        <shadow val="0"/>
        <u val="none"/>
        <vertAlign val="baseline"/>
        <sz val="10"/>
        <color theme="1"/>
        <name val="Arial"/>
        <family val="2"/>
        <scheme val="none"/>
      </font>
      <numFmt numFmtId="3" formatCode="#,##0"/>
    </dxf>
    <dxf>
      <font>
        <b val="0"/>
        <i val="0"/>
        <strike val="0"/>
        <condense val="0"/>
        <extend val="0"/>
        <outline val="0"/>
        <shadow val="0"/>
        <u val="none"/>
        <vertAlign val="baseline"/>
        <sz val="10"/>
        <color theme="1"/>
        <name val="Arial"/>
        <family val="2"/>
        <scheme val="none"/>
      </font>
      <numFmt numFmtId="3" formatCode="#,##0"/>
    </dxf>
    <dxf>
      <font>
        <b val="0"/>
        <i val="0"/>
        <strike val="0"/>
        <condense val="0"/>
        <extend val="0"/>
        <outline val="0"/>
        <shadow val="0"/>
        <u val="none"/>
        <vertAlign val="baseline"/>
        <sz val="10"/>
        <color theme="1"/>
        <name val="Arial"/>
        <family val="2"/>
        <scheme val="none"/>
      </font>
      <numFmt numFmtId="3" formatCode="#,##0"/>
    </dxf>
    <dxf>
      <font>
        <b val="0"/>
        <i val="0"/>
        <strike val="0"/>
        <condense val="0"/>
        <extend val="0"/>
        <outline val="0"/>
        <shadow val="0"/>
        <u val="none"/>
        <vertAlign val="baseline"/>
        <sz val="10"/>
        <color theme="1"/>
        <name val="Arial"/>
        <family val="2"/>
        <scheme val="none"/>
      </font>
      <numFmt numFmtId="3" formatCode="#,##0"/>
    </dxf>
    <dxf>
      <font>
        <b val="0"/>
        <i val="0"/>
        <strike val="0"/>
        <condense val="0"/>
        <extend val="0"/>
        <outline val="0"/>
        <shadow val="0"/>
        <u val="none"/>
        <vertAlign val="baseline"/>
        <sz val="10"/>
        <color theme="1"/>
        <name val="Arial"/>
        <family val="2"/>
        <scheme val="none"/>
      </font>
      <numFmt numFmtId="3" formatCode="#,##0"/>
    </dxf>
    <dxf>
      <font>
        <b val="0"/>
        <i val="0"/>
        <strike val="0"/>
        <condense val="0"/>
        <extend val="0"/>
        <outline val="0"/>
        <shadow val="0"/>
        <u val="none"/>
        <vertAlign val="baseline"/>
        <sz val="10"/>
        <color theme="1"/>
        <name val="Arial"/>
        <family val="2"/>
        <scheme val="none"/>
      </font>
      <numFmt numFmtId="3" formatCode="#,##0"/>
    </dxf>
    <dxf>
      <font>
        <b val="0"/>
        <i val="0"/>
        <strike val="0"/>
        <condense val="0"/>
        <extend val="0"/>
        <outline val="0"/>
        <shadow val="0"/>
        <u val="none"/>
        <vertAlign val="baseline"/>
        <sz val="10"/>
        <color theme="1"/>
        <name val="Arial"/>
        <family val="2"/>
        <scheme val="none"/>
      </font>
      <numFmt numFmtId="3" formatCode="#,##0"/>
    </dxf>
    <dxf>
      <font>
        <b val="0"/>
        <i val="0"/>
        <strike val="0"/>
        <condense val="0"/>
        <extend val="0"/>
        <outline val="0"/>
        <shadow val="0"/>
        <u val="none"/>
        <vertAlign val="baseline"/>
        <sz val="10"/>
        <color theme="1"/>
        <name val="Arial"/>
        <family val="2"/>
        <scheme val="none"/>
      </font>
      <numFmt numFmtId="3" formatCode="#,##0"/>
    </dxf>
    <dxf>
      <font>
        <b val="0"/>
        <i val="0"/>
        <strike val="0"/>
        <condense val="0"/>
        <extend val="0"/>
        <outline val="0"/>
        <shadow val="0"/>
        <u val="none"/>
        <vertAlign val="baseline"/>
        <sz val="10"/>
        <color theme="1"/>
        <name val="Arial"/>
        <family val="2"/>
        <scheme val="none"/>
      </font>
      <numFmt numFmtId="3" formatCode="#,##0"/>
    </dxf>
    <dxf>
      <font>
        <b val="0"/>
        <i val="0"/>
        <strike val="0"/>
        <condense val="0"/>
        <extend val="0"/>
        <outline val="0"/>
        <shadow val="0"/>
        <u val="none"/>
        <vertAlign val="baseline"/>
        <sz val="10"/>
        <color theme="1"/>
        <name val="Arial"/>
        <family val="2"/>
        <scheme val="none"/>
      </font>
      <numFmt numFmtId="3" formatCode="#,##0"/>
    </dxf>
    <dxf>
      <font>
        <b val="0"/>
        <i val="0"/>
        <strike val="0"/>
        <condense val="0"/>
        <extend val="0"/>
        <outline val="0"/>
        <shadow val="0"/>
        <u val="none"/>
        <vertAlign val="baseline"/>
        <sz val="10"/>
        <color theme="1"/>
        <name val="Arial"/>
        <family val="2"/>
        <scheme val="none"/>
      </font>
      <numFmt numFmtId="3" formatCode="#,##0"/>
    </dxf>
    <dxf>
      <font>
        <b val="0"/>
        <i val="0"/>
        <strike val="0"/>
        <condense val="0"/>
        <extend val="0"/>
        <outline val="0"/>
        <shadow val="0"/>
        <u val="none"/>
        <vertAlign val="baseline"/>
        <sz val="10"/>
        <color theme="1"/>
        <name val="Arial"/>
        <family val="2"/>
        <scheme val="none"/>
      </font>
      <numFmt numFmtId="3" formatCode="#,##0"/>
    </dxf>
    <dxf>
      <font>
        <b val="0"/>
        <i val="0"/>
        <strike val="0"/>
        <condense val="0"/>
        <extend val="0"/>
        <outline val="0"/>
        <shadow val="0"/>
        <u val="none"/>
        <vertAlign val="baseline"/>
        <sz val="10"/>
        <color theme="1"/>
        <name val="Arial"/>
        <family val="2"/>
        <scheme val="none"/>
      </font>
      <numFmt numFmtId="3" formatCode="#,##0"/>
    </dxf>
    <dxf>
      <font>
        <b val="0"/>
        <i val="0"/>
        <strike val="0"/>
        <condense val="0"/>
        <extend val="0"/>
        <outline val="0"/>
        <shadow val="0"/>
        <u val="none"/>
        <vertAlign val="baseline"/>
        <sz val="10"/>
        <color theme="1"/>
        <name val="Arial"/>
        <family val="2"/>
        <scheme val="none"/>
      </font>
      <numFmt numFmtId="3" formatCode="#,##0"/>
    </dxf>
    <dxf>
      <font>
        <b val="0"/>
        <i val="0"/>
        <strike val="0"/>
        <condense val="0"/>
        <extend val="0"/>
        <outline val="0"/>
        <shadow val="0"/>
        <u val="none"/>
        <vertAlign val="baseline"/>
        <sz val="10"/>
        <color theme="1"/>
        <name val="Arial"/>
        <family val="2"/>
        <scheme val="none"/>
      </font>
      <numFmt numFmtId="3" formatCode="#,##0"/>
    </dxf>
    <dxf>
      <font>
        <b val="0"/>
        <i val="0"/>
        <strike val="0"/>
        <condense val="0"/>
        <extend val="0"/>
        <outline val="0"/>
        <shadow val="0"/>
        <u val="none"/>
        <vertAlign val="baseline"/>
        <sz val="10"/>
        <color theme="1"/>
        <name val="Arial"/>
        <family val="2"/>
        <scheme val="none"/>
      </font>
      <numFmt numFmtId="3" formatCode="#,##0"/>
    </dxf>
    <dxf>
      <font>
        <b val="0"/>
        <i val="0"/>
        <strike val="0"/>
        <condense val="0"/>
        <extend val="0"/>
        <outline val="0"/>
        <shadow val="0"/>
        <u val="none"/>
        <vertAlign val="baseline"/>
        <sz val="10"/>
        <color theme="1"/>
        <name val="Arial"/>
        <family val="2"/>
        <scheme val="none"/>
      </font>
      <numFmt numFmtId="3" formatCode="#,##0"/>
    </dxf>
    <dxf>
      <font>
        <b val="0"/>
        <i val="0"/>
        <strike val="0"/>
        <condense val="0"/>
        <extend val="0"/>
        <outline val="0"/>
        <shadow val="0"/>
        <u val="none"/>
        <vertAlign val="baseline"/>
        <sz val="10"/>
        <color theme="1"/>
        <name val="Arial"/>
        <family val="2"/>
        <scheme val="none"/>
      </font>
      <numFmt numFmtId="3" formatCode="#,##0"/>
    </dxf>
    <dxf>
      <font>
        <b val="0"/>
        <i val="0"/>
        <strike val="0"/>
        <condense val="0"/>
        <extend val="0"/>
        <outline val="0"/>
        <shadow val="0"/>
        <u val="none"/>
        <vertAlign val="baseline"/>
        <sz val="10"/>
        <color theme="1"/>
        <name val="Arial"/>
        <family val="2"/>
        <scheme val="none"/>
      </font>
      <numFmt numFmtId="3" formatCode="#,##0"/>
    </dxf>
    <dxf>
      <font>
        <b val="0"/>
        <i val="0"/>
        <strike val="0"/>
        <condense val="0"/>
        <extend val="0"/>
        <outline val="0"/>
        <shadow val="0"/>
        <u val="none"/>
        <vertAlign val="baseline"/>
        <sz val="10"/>
        <color theme="1"/>
        <name val="Arial"/>
        <family val="2"/>
        <scheme val="none"/>
      </font>
      <numFmt numFmtId="3" formatCode="#,##0"/>
    </dxf>
    <dxf>
      <font>
        <b val="0"/>
        <i val="0"/>
        <strike val="0"/>
        <condense val="0"/>
        <extend val="0"/>
        <outline val="0"/>
        <shadow val="0"/>
        <u val="none"/>
        <vertAlign val="baseline"/>
        <sz val="10"/>
        <color theme="1"/>
        <name val="Arial"/>
        <family val="2"/>
        <scheme val="none"/>
      </font>
      <numFmt numFmtId="3" formatCode="#,##0"/>
    </dxf>
    <dxf>
      <font>
        <b val="0"/>
        <i val="0"/>
        <strike val="0"/>
        <condense val="0"/>
        <extend val="0"/>
        <outline val="0"/>
        <shadow val="0"/>
        <u val="none"/>
        <vertAlign val="baseline"/>
        <sz val="10"/>
        <color theme="1"/>
        <name val="Arial"/>
        <family val="2"/>
        <scheme val="none"/>
      </font>
      <numFmt numFmtId="3" formatCode="#,##0"/>
    </dxf>
    <dxf>
      <font>
        <b val="0"/>
        <i val="0"/>
        <strike val="0"/>
        <condense val="0"/>
        <extend val="0"/>
        <outline val="0"/>
        <shadow val="0"/>
        <u val="none"/>
        <vertAlign val="baseline"/>
        <sz val="10"/>
        <color theme="1"/>
        <name val="Arial"/>
        <family val="2"/>
        <scheme val="none"/>
      </font>
      <numFmt numFmtId="3" formatCode="#,##0"/>
    </dxf>
    <dxf>
      <font>
        <b val="0"/>
        <i val="0"/>
        <strike val="0"/>
        <condense val="0"/>
        <extend val="0"/>
        <outline val="0"/>
        <shadow val="0"/>
        <u val="none"/>
        <vertAlign val="baseline"/>
        <sz val="10"/>
        <color theme="1"/>
        <name val="Arial"/>
        <family val="2"/>
        <scheme val="none"/>
      </font>
      <numFmt numFmtId="3" formatCode="#,##0"/>
    </dxf>
    <dxf>
      <font>
        <b val="0"/>
        <i val="0"/>
        <strike val="0"/>
        <condense val="0"/>
        <extend val="0"/>
        <outline val="0"/>
        <shadow val="0"/>
        <u val="none"/>
        <vertAlign val="baseline"/>
        <sz val="10"/>
        <color theme="1"/>
        <name val="Arial"/>
        <family val="2"/>
        <scheme val="none"/>
      </font>
      <numFmt numFmtId="3" formatCode="#,##0"/>
    </dxf>
    <dxf>
      <font>
        <b val="0"/>
        <i val="0"/>
        <strike val="0"/>
        <condense val="0"/>
        <extend val="0"/>
        <outline val="0"/>
        <shadow val="0"/>
        <u val="none"/>
        <vertAlign val="baseline"/>
        <sz val="10"/>
        <color theme="1"/>
        <name val="Arial"/>
        <family val="2"/>
        <scheme val="none"/>
      </font>
      <numFmt numFmtId="3" formatCode="#,##0"/>
    </dxf>
    <dxf>
      <font>
        <b val="0"/>
        <i val="0"/>
        <strike val="0"/>
        <condense val="0"/>
        <extend val="0"/>
        <outline val="0"/>
        <shadow val="0"/>
        <u val="none"/>
        <vertAlign val="baseline"/>
        <sz val="10"/>
        <color theme="1"/>
        <name val="Arial"/>
        <family val="2"/>
        <scheme val="none"/>
      </font>
      <numFmt numFmtId="3" formatCode="#,##0"/>
    </dxf>
    <dxf>
      <font>
        <b val="0"/>
        <i val="0"/>
        <strike val="0"/>
        <condense val="0"/>
        <extend val="0"/>
        <outline val="0"/>
        <shadow val="0"/>
        <u val="none"/>
        <vertAlign val="baseline"/>
        <sz val="10"/>
        <color theme="1"/>
        <name val="Arial"/>
        <family val="2"/>
        <scheme val="none"/>
      </font>
      <numFmt numFmtId="3" formatCode="#,##0"/>
    </dxf>
    <dxf>
      <font>
        <b val="0"/>
        <i val="0"/>
        <strike val="0"/>
        <condense val="0"/>
        <extend val="0"/>
        <outline val="0"/>
        <shadow val="0"/>
        <u val="none"/>
        <vertAlign val="baseline"/>
        <sz val="10"/>
        <color theme="1"/>
        <name val="Arial"/>
        <family val="2"/>
        <scheme val="none"/>
      </font>
      <numFmt numFmtId="3" formatCode="#,##0"/>
    </dxf>
    <dxf>
      <font>
        <b val="0"/>
        <i val="0"/>
        <strike val="0"/>
        <condense val="0"/>
        <extend val="0"/>
        <outline val="0"/>
        <shadow val="0"/>
        <u val="none"/>
        <vertAlign val="baseline"/>
        <sz val="10"/>
        <color theme="1"/>
        <name val="Arial"/>
        <family val="2"/>
        <scheme val="none"/>
      </font>
      <numFmt numFmtId="3" formatCode="#,##0"/>
    </dxf>
    <dxf>
      <font>
        <b val="0"/>
        <i val="0"/>
        <strike val="0"/>
        <condense val="0"/>
        <extend val="0"/>
        <outline val="0"/>
        <shadow val="0"/>
        <u val="none"/>
        <vertAlign val="baseline"/>
        <sz val="10"/>
        <color theme="1"/>
        <name val="Arial"/>
        <family val="2"/>
        <scheme val="none"/>
      </font>
      <numFmt numFmtId="3" formatCode="#,##0"/>
    </dxf>
    <dxf>
      <font>
        <b val="0"/>
        <i val="0"/>
        <strike val="0"/>
        <condense val="0"/>
        <extend val="0"/>
        <outline val="0"/>
        <shadow val="0"/>
        <u val="none"/>
        <vertAlign val="baseline"/>
        <sz val="10"/>
        <color theme="1"/>
        <name val="Arial"/>
        <family val="2"/>
        <scheme val="none"/>
      </font>
      <numFmt numFmtId="3" formatCode="#,##0"/>
    </dxf>
    <dxf>
      <font>
        <b val="0"/>
        <i val="0"/>
        <strike val="0"/>
        <condense val="0"/>
        <extend val="0"/>
        <outline val="0"/>
        <shadow val="0"/>
        <u val="none"/>
        <vertAlign val="baseline"/>
        <sz val="10"/>
        <color theme="1"/>
        <name val="Arial"/>
        <family val="2"/>
        <scheme val="none"/>
      </font>
      <numFmt numFmtId="3" formatCode="#,##0"/>
    </dxf>
    <dxf>
      <font>
        <b val="0"/>
        <i val="0"/>
        <strike val="0"/>
        <condense val="0"/>
        <extend val="0"/>
        <outline val="0"/>
        <shadow val="0"/>
        <u val="none"/>
        <vertAlign val="baseline"/>
        <sz val="10"/>
        <color theme="1"/>
        <name val="Arial"/>
        <family val="2"/>
        <scheme val="none"/>
      </font>
      <numFmt numFmtId="3" formatCode="#,##0"/>
    </dxf>
    <dxf>
      <font>
        <b val="0"/>
        <i val="0"/>
        <strike val="0"/>
        <condense val="0"/>
        <extend val="0"/>
        <outline val="0"/>
        <shadow val="0"/>
        <u val="none"/>
        <vertAlign val="baseline"/>
        <sz val="10"/>
        <color theme="1"/>
        <name val="Arial"/>
        <family val="2"/>
        <scheme val="none"/>
      </font>
      <numFmt numFmtId="3" formatCode="#,##0"/>
    </dxf>
    <dxf>
      <font>
        <b val="0"/>
        <i val="0"/>
        <strike val="0"/>
        <condense val="0"/>
        <extend val="0"/>
        <outline val="0"/>
        <shadow val="0"/>
        <u val="none"/>
        <vertAlign val="baseline"/>
        <sz val="10"/>
        <color theme="1"/>
        <name val="Arial"/>
        <family val="2"/>
        <scheme val="none"/>
      </font>
      <numFmt numFmtId="3" formatCode="#,##0"/>
    </dxf>
    <dxf>
      <font>
        <b val="0"/>
        <i val="0"/>
        <strike val="0"/>
        <condense val="0"/>
        <extend val="0"/>
        <outline val="0"/>
        <shadow val="0"/>
        <u val="none"/>
        <vertAlign val="baseline"/>
        <sz val="10"/>
        <color theme="1"/>
        <name val="Arial"/>
        <family val="2"/>
        <scheme val="none"/>
      </font>
      <numFmt numFmtId="3" formatCode="#,##0"/>
    </dxf>
    <dxf>
      <font>
        <b val="0"/>
        <i val="0"/>
        <strike val="0"/>
        <condense val="0"/>
        <extend val="0"/>
        <outline val="0"/>
        <shadow val="0"/>
        <u val="none"/>
        <vertAlign val="baseline"/>
        <sz val="10"/>
        <color theme="1"/>
        <name val="Arial"/>
        <family val="2"/>
        <scheme val="none"/>
      </font>
      <numFmt numFmtId="3" formatCode="#,##0"/>
    </dxf>
    <dxf>
      <font>
        <b val="0"/>
        <i val="0"/>
        <strike val="0"/>
        <condense val="0"/>
        <extend val="0"/>
        <outline val="0"/>
        <shadow val="0"/>
        <u val="none"/>
        <vertAlign val="baseline"/>
        <sz val="10"/>
        <color theme="1"/>
        <name val="Arial"/>
        <family val="2"/>
        <scheme val="none"/>
      </font>
      <numFmt numFmtId="3" formatCode="#,##0"/>
    </dxf>
    <dxf>
      <font>
        <b val="0"/>
        <i val="0"/>
        <strike val="0"/>
        <condense val="0"/>
        <extend val="0"/>
        <outline val="0"/>
        <shadow val="0"/>
        <u val="none"/>
        <vertAlign val="baseline"/>
        <sz val="10"/>
        <color theme="1"/>
        <name val="Arial"/>
        <family val="2"/>
        <scheme val="none"/>
      </font>
      <numFmt numFmtId="3" formatCode="#,##0"/>
    </dxf>
    <dxf>
      <font>
        <b val="0"/>
        <i val="0"/>
        <strike val="0"/>
        <condense val="0"/>
        <extend val="0"/>
        <outline val="0"/>
        <shadow val="0"/>
        <u val="none"/>
        <vertAlign val="baseline"/>
        <sz val="10"/>
        <color theme="1"/>
        <name val="Arial"/>
        <family val="2"/>
        <scheme val="none"/>
      </font>
      <numFmt numFmtId="3" formatCode="#,##0"/>
    </dxf>
    <dxf>
      <font>
        <b val="0"/>
        <i val="0"/>
        <strike val="0"/>
        <condense val="0"/>
        <extend val="0"/>
        <outline val="0"/>
        <shadow val="0"/>
        <u val="none"/>
        <vertAlign val="baseline"/>
        <sz val="10"/>
        <color theme="1"/>
        <name val="Arial"/>
        <family val="2"/>
        <scheme val="none"/>
      </font>
      <numFmt numFmtId="3" formatCode="#,##0"/>
    </dxf>
    <dxf>
      <font>
        <b val="0"/>
        <i val="0"/>
        <strike val="0"/>
        <condense val="0"/>
        <extend val="0"/>
        <outline val="0"/>
        <shadow val="0"/>
        <u val="none"/>
        <vertAlign val="baseline"/>
        <sz val="10"/>
        <color theme="1"/>
        <name val="Arial"/>
        <family val="2"/>
        <scheme val="none"/>
      </font>
      <numFmt numFmtId="3" formatCode="#,##0"/>
    </dxf>
    <dxf>
      <font>
        <b val="0"/>
        <i val="0"/>
        <strike val="0"/>
        <condense val="0"/>
        <extend val="0"/>
        <outline val="0"/>
        <shadow val="0"/>
        <u val="none"/>
        <vertAlign val="baseline"/>
        <sz val="10"/>
        <color theme="1"/>
        <name val="Arial"/>
        <family val="2"/>
        <scheme val="none"/>
      </font>
      <numFmt numFmtId="3" formatCode="#,##0"/>
    </dxf>
    <dxf>
      <font>
        <b val="0"/>
        <i val="0"/>
        <strike val="0"/>
        <condense val="0"/>
        <extend val="0"/>
        <outline val="0"/>
        <shadow val="0"/>
        <u val="none"/>
        <vertAlign val="baseline"/>
        <sz val="10"/>
        <color theme="1"/>
        <name val="Arial"/>
        <family val="2"/>
        <scheme val="none"/>
      </font>
      <numFmt numFmtId="3" formatCode="#,##0"/>
    </dxf>
    <dxf>
      <font>
        <b val="0"/>
        <i val="0"/>
        <strike val="0"/>
        <condense val="0"/>
        <extend val="0"/>
        <outline val="0"/>
        <shadow val="0"/>
        <u val="none"/>
        <vertAlign val="baseline"/>
        <sz val="10"/>
        <color theme="1"/>
        <name val="Arial"/>
        <family val="2"/>
        <scheme val="none"/>
      </font>
      <numFmt numFmtId="3" formatCode="#,##0"/>
    </dxf>
    <dxf>
      <font>
        <b val="0"/>
        <i val="0"/>
        <strike val="0"/>
        <condense val="0"/>
        <extend val="0"/>
        <outline val="0"/>
        <shadow val="0"/>
        <u val="none"/>
        <vertAlign val="baseline"/>
        <sz val="10"/>
        <color theme="1"/>
        <name val="Arial"/>
        <family val="2"/>
        <scheme val="none"/>
      </font>
      <numFmt numFmtId="3" formatCode="#,##0"/>
    </dxf>
    <dxf>
      <font>
        <b val="0"/>
        <i val="0"/>
        <strike val="0"/>
        <condense val="0"/>
        <extend val="0"/>
        <outline val="0"/>
        <shadow val="0"/>
        <u val="none"/>
        <vertAlign val="baseline"/>
        <sz val="10"/>
        <color theme="1"/>
        <name val="Arial"/>
        <family val="2"/>
        <scheme val="none"/>
      </font>
      <numFmt numFmtId="3" formatCode="#,##0"/>
    </dxf>
    <dxf>
      <font>
        <b val="0"/>
        <i val="0"/>
        <strike val="0"/>
        <condense val="0"/>
        <extend val="0"/>
        <outline val="0"/>
        <shadow val="0"/>
        <u val="none"/>
        <vertAlign val="baseline"/>
        <sz val="10"/>
        <color theme="1"/>
        <name val="Arial"/>
        <family val="2"/>
        <scheme val="none"/>
      </font>
      <numFmt numFmtId="3" formatCode="#,##0"/>
    </dxf>
    <dxf>
      <font>
        <b val="0"/>
        <i val="0"/>
        <strike val="0"/>
        <condense val="0"/>
        <extend val="0"/>
        <outline val="0"/>
        <shadow val="0"/>
        <u val="none"/>
        <vertAlign val="baseline"/>
        <sz val="10"/>
        <color theme="1"/>
        <name val="Arial"/>
        <family val="2"/>
        <scheme val="none"/>
      </font>
      <numFmt numFmtId="3" formatCode="#,##0"/>
    </dxf>
    <dxf>
      <font>
        <b val="0"/>
        <i val="0"/>
        <strike val="0"/>
        <condense val="0"/>
        <extend val="0"/>
        <outline val="0"/>
        <shadow val="0"/>
        <u val="none"/>
        <vertAlign val="baseline"/>
        <sz val="10"/>
        <color theme="1"/>
        <name val="Arial"/>
        <family val="2"/>
        <scheme val="none"/>
      </font>
      <numFmt numFmtId="3" formatCode="#,##0"/>
    </dxf>
    <dxf>
      <font>
        <b val="0"/>
        <i val="0"/>
        <strike val="0"/>
        <condense val="0"/>
        <extend val="0"/>
        <outline val="0"/>
        <shadow val="0"/>
        <u val="none"/>
        <vertAlign val="baseline"/>
        <sz val="10"/>
        <color theme="1"/>
        <name val="Arial"/>
        <family val="2"/>
        <scheme val="none"/>
      </font>
      <numFmt numFmtId="3" formatCode="#,##0"/>
    </dxf>
    <dxf>
      <font>
        <b val="0"/>
        <i val="0"/>
        <strike val="0"/>
        <condense val="0"/>
        <extend val="0"/>
        <outline val="0"/>
        <shadow val="0"/>
        <u val="none"/>
        <vertAlign val="baseline"/>
        <sz val="10"/>
        <color theme="1"/>
        <name val="Arial"/>
        <family val="2"/>
        <scheme val="none"/>
      </font>
      <numFmt numFmtId="3" formatCode="#,##0"/>
    </dxf>
    <dxf>
      <font>
        <b val="0"/>
        <i val="0"/>
        <strike val="0"/>
        <condense val="0"/>
        <extend val="0"/>
        <outline val="0"/>
        <shadow val="0"/>
        <u val="none"/>
        <vertAlign val="baseline"/>
        <sz val="10"/>
        <color theme="1"/>
        <name val="Arial"/>
        <family val="2"/>
        <scheme val="none"/>
      </font>
      <numFmt numFmtId="3" formatCode="#,##0"/>
    </dxf>
    <dxf>
      <font>
        <b val="0"/>
        <i val="0"/>
        <strike val="0"/>
        <condense val="0"/>
        <extend val="0"/>
        <outline val="0"/>
        <shadow val="0"/>
        <u val="none"/>
        <vertAlign val="baseline"/>
        <sz val="10"/>
        <color theme="1"/>
        <name val="Arial"/>
        <family val="2"/>
        <scheme val="none"/>
      </font>
      <numFmt numFmtId="3" formatCode="#,##0"/>
    </dxf>
    <dxf>
      <font>
        <b val="0"/>
        <i val="0"/>
        <strike val="0"/>
        <condense val="0"/>
        <extend val="0"/>
        <outline val="0"/>
        <shadow val="0"/>
        <u val="none"/>
        <vertAlign val="baseline"/>
        <sz val="10"/>
        <color theme="1"/>
        <name val="Arial"/>
        <family val="2"/>
        <scheme val="none"/>
      </font>
      <numFmt numFmtId="3" formatCode="#,##0"/>
    </dxf>
    <dxf>
      <font>
        <b val="0"/>
        <i val="0"/>
        <strike val="0"/>
        <condense val="0"/>
        <extend val="0"/>
        <outline val="0"/>
        <shadow val="0"/>
        <u val="none"/>
        <vertAlign val="baseline"/>
        <sz val="10"/>
        <color theme="1"/>
        <name val="Arial"/>
        <family val="2"/>
        <scheme val="none"/>
      </font>
      <numFmt numFmtId="3" formatCode="#,##0"/>
    </dxf>
    <dxf>
      <font>
        <b val="0"/>
        <i val="0"/>
        <strike val="0"/>
        <condense val="0"/>
        <extend val="0"/>
        <outline val="0"/>
        <shadow val="0"/>
        <u val="none"/>
        <vertAlign val="baseline"/>
        <sz val="10"/>
        <color theme="1"/>
        <name val="Arial"/>
        <family val="2"/>
        <scheme val="none"/>
      </font>
    </dxf>
    <dxf>
      <font>
        <b val="0"/>
        <i val="0"/>
        <strike val="0"/>
        <condense val="0"/>
        <extend val="0"/>
        <outline val="0"/>
        <shadow val="0"/>
        <u val="none"/>
        <vertAlign val="baseline"/>
        <sz val="10"/>
        <color theme="1"/>
        <name val="Arial"/>
        <family val="2"/>
        <scheme val="none"/>
      </font>
      <numFmt numFmtId="3" formatCode="#,##0"/>
    </dxf>
    <dxf>
      <font>
        <b val="0"/>
        <i val="0"/>
        <strike val="0"/>
        <condense val="0"/>
        <extend val="0"/>
        <outline val="0"/>
        <shadow val="0"/>
        <u val="none"/>
        <vertAlign val="baseline"/>
        <sz val="10"/>
        <color theme="1"/>
        <name val="Arial"/>
        <family val="2"/>
        <scheme val="none"/>
      </font>
      <numFmt numFmtId="3" formatCode="#,##0"/>
    </dxf>
    <dxf>
      <font>
        <b val="0"/>
        <i val="0"/>
        <strike val="0"/>
        <condense val="0"/>
        <extend val="0"/>
        <outline val="0"/>
        <shadow val="0"/>
        <u val="none"/>
        <vertAlign val="baseline"/>
        <sz val="10"/>
        <color theme="1"/>
        <name val="Arial"/>
        <family val="2"/>
        <scheme val="none"/>
      </font>
      <numFmt numFmtId="3" formatCode="#,##0"/>
    </dxf>
    <dxf>
      <font>
        <b val="0"/>
        <i val="0"/>
        <strike val="0"/>
        <condense val="0"/>
        <extend val="0"/>
        <outline val="0"/>
        <shadow val="0"/>
        <u val="none"/>
        <vertAlign val="baseline"/>
        <sz val="10"/>
        <color theme="1"/>
        <name val="Arial"/>
        <family val="2"/>
        <scheme val="none"/>
      </font>
      <numFmt numFmtId="2" formatCode="0.0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2" formatCode="0.0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 formatCode="0"/>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dxf>
    <dxf>
      <font>
        <b val="0"/>
        <i val="0"/>
        <strike val="0"/>
        <condense val="0"/>
        <extend val="0"/>
        <outline val="0"/>
        <shadow val="0"/>
        <u val="none"/>
        <vertAlign val="baseline"/>
        <sz val="10"/>
        <color theme="1"/>
        <name val="Arial"/>
        <family val="2"/>
        <scheme val="none"/>
      </font>
    </dxf>
    <dxf>
      <font>
        <b val="0"/>
        <i val="0"/>
        <strike val="0"/>
        <condense val="0"/>
        <extend val="0"/>
        <outline val="0"/>
        <shadow val="0"/>
        <u val="none"/>
        <vertAlign val="baseline"/>
        <sz val="10"/>
        <color theme="1"/>
        <name val="Arial"/>
        <family val="2"/>
        <scheme val="none"/>
      </font>
    </dxf>
    <dxf>
      <font>
        <b val="0"/>
        <i val="0"/>
        <strike val="0"/>
        <condense val="0"/>
        <extend val="0"/>
        <outline val="0"/>
        <shadow val="0"/>
        <u val="none"/>
        <vertAlign val="baseline"/>
        <sz val="10"/>
        <color theme="1"/>
        <name val="Arial"/>
        <family val="2"/>
        <scheme val="none"/>
      </font>
    </dxf>
    <dxf>
      <font>
        <b val="0"/>
        <i val="0"/>
        <strike val="0"/>
        <condense val="0"/>
        <extend val="0"/>
        <outline val="0"/>
        <shadow val="0"/>
        <u val="none"/>
        <vertAlign val="baseline"/>
        <sz val="10"/>
        <color theme="1"/>
        <name val="Arial"/>
        <family val="2"/>
        <scheme val="none"/>
      </font>
    </dxf>
    <dxf>
      <font>
        <b val="0"/>
        <i val="0"/>
        <strike val="0"/>
        <condense val="0"/>
        <extend val="0"/>
        <outline val="0"/>
        <shadow val="0"/>
        <u val="none"/>
        <vertAlign val="baseline"/>
        <sz val="10"/>
        <color theme="1"/>
        <name val="Arial"/>
        <family val="2"/>
        <scheme val="none"/>
      </font>
    </dxf>
    <dxf>
      <font>
        <b val="0"/>
        <i val="0"/>
        <strike val="0"/>
        <condense val="0"/>
        <extend val="0"/>
        <outline val="0"/>
        <shadow val="0"/>
        <u val="none"/>
        <vertAlign val="baseline"/>
        <sz val="10"/>
        <color theme="1"/>
        <name val="Arial"/>
        <family val="2"/>
        <scheme val="none"/>
      </font>
    </dxf>
    <dxf>
      <font>
        <b val="0"/>
        <i val="0"/>
        <strike val="0"/>
        <condense val="0"/>
        <extend val="0"/>
        <outline val="0"/>
        <shadow val="0"/>
        <u val="none"/>
        <vertAlign val="baseline"/>
        <sz val="10"/>
        <color theme="1"/>
        <name val="Arial"/>
        <family val="2"/>
        <scheme val="none"/>
      </font>
    </dxf>
    <dxf>
      <font>
        <b val="0"/>
        <i val="0"/>
        <strike val="0"/>
        <condense val="0"/>
        <extend val="0"/>
        <outline val="0"/>
        <shadow val="0"/>
        <u val="none"/>
        <vertAlign val="baseline"/>
        <sz val="10"/>
        <color theme="1"/>
        <name val="Arial"/>
        <family val="2"/>
        <scheme val="none"/>
      </font>
      <numFmt numFmtId="1" formatCode="0"/>
    </dxf>
    <dxf>
      <font>
        <b val="0"/>
        <i val="0"/>
        <strike val="0"/>
        <condense val="0"/>
        <extend val="0"/>
        <outline val="0"/>
        <shadow val="0"/>
        <u val="none"/>
        <vertAlign val="baseline"/>
        <sz val="10"/>
        <color theme="1"/>
        <name val="Arial"/>
        <family val="2"/>
        <scheme val="none"/>
      </font>
    </dxf>
    <dxf>
      <font>
        <b val="0"/>
        <i val="0"/>
        <strike val="0"/>
        <condense val="0"/>
        <extend val="0"/>
        <outline val="0"/>
        <shadow val="0"/>
        <u val="none"/>
        <vertAlign val="baseline"/>
        <sz val="10"/>
        <color theme="1"/>
        <name val="Arial"/>
        <family val="2"/>
        <scheme val="none"/>
      </font>
    </dxf>
    <dxf>
      <font>
        <b val="0"/>
        <i val="0"/>
        <strike val="0"/>
        <condense val="0"/>
        <extend val="0"/>
        <outline val="0"/>
        <shadow val="0"/>
        <u val="none"/>
        <vertAlign val="baseline"/>
        <sz val="10"/>
        <color theme="1"/>
        <name val="Arial"/>
        <family val="2"/>
        <scheme val="none"/>
      </font>
    </dxf>
    <dxf>
      <font>
        <b val="0"/>
        <i val="0"/>
        <strike val="0"/>
        <condense val="0"/>
        <extend val="0"/>
        <outline val="0"/>
        <shadow val="0"/>
        <u val="none"/>
        <vertAlign val="baseline"/>
        <sz val="10"/>
        <color theme="1"/>
        <name val="Arial"/>
        <family val="2"/>
        <scheme val="none"/>
      </font>
    </dxf>
    <dxf>
      <font>
        <b val="0"/>
        <i val="0"/>
        <strike val="0"/>
        <condense val="0"/>
        <extend val="0"/>
        <outline val="0"/>
        <shadow val="0"/>
        <u val="none"/>
        <vertAlign val="baseline"/>
        <sz val="10"/>
        <color theme="1"/>
        <name val="Arial"/>
        <family val="2"/>
        <scheme val="none"/>
      </font>
    </dxf>
    <dxf>
      <font>
        <b val="0"/>
        <i val="0"/>
        <strike val="0"/>
        <condense val="0"/>
        <extend val="0"/>
        <outline val="0"/>
        <shadow val="0"/>
        <u val="none"/>
        <vertAlign val="baseline"/>
        <sz val="10"/>
        <color theme="1"/>
        <name val="Arial"/>
        <family val="2"/>
        <scheme val="none"/>
      </font>
    </dxf>
    <dxf>
      <font>
        <b val="0"/>
        <i val="0"/>
        <strike val="0"/>
        <condense val="0"/>
        <extend val="0"/>
        <outline val="0"/>
        <shadow val="0"/>
        <u val="none"/>
        <vertAlign val="baseline"/>
        <sz val="10"/>
        <color theme="1"/>
        <name val="Arial"/>
        <family val="2"/>
        <scheme val="none"/>
      </font>
    </dxf>
    <dxf>
      <font>
        <b val="0"/>
        <i val="0"/>
        <strike val="0"/>
        <condense val="0"/>
        <extend val="0"/>
        <outline val="0"/>
        <shadow val="0"/>
        <u val="none"/>
        <vertAlign val="baseline"/>
        <sz val="10"/>
        <color theme="1"/>
        <name val="Arial"/>
        <family val="2"/>
        <scheme val="none"/>
      </font>
    </dxf>
    <dxf>
      <font>
        <b val="0"/>
        <i val="0"/>
        <strike val="0"/>
        <condense val="0"/>
        <extend val="0"/>
        <outline val="0"/>
        <shadow val="0"/>
        <u val="none"/>
        <vertAlign val="baseline"/>
        <sz val="10"/>
        <color theme="1"/>
        <name val="Arial"/>
        <family val="2"/>
        <scheme val="none"/>
      </font>
      <numFmt numFmtId="1" formatCode="0"/>
    </dxf>
    <dxf>
      <font>
        <b val="0"/>
        <i val="0"/>
        <strike val="0"/>
        <condense val="0"/>
        <extend val="0"/>
        <outline val="0"/>
        <shadow val="0"/>
        <u val="none"/>
        <vertAlign val="baseline"/>
        <sz val="10"/>
        <color theme="1"/>
        <name val="Arial"/>
        <family val="2"/>
        <scheme val="none"/>
      </font>
    </dxf>
    <dxf>
      <font>
        <b val="0"/>
        <i val="0"/>
        <strike val="0"/>
        <condense val="0"/>
        <extend val="0"/>
        <outline val="0"/>
        <shadow val="0"/>
        <u val="none"/>
        <vertAlign val="baseline"/>
        <sz val="10"/>
        <color theme="1"/>
        <name val="Arial"/>
        <family val="2"/>
        <scheme val="none"/>
      </font>
    </dxf>
    <dxf>
      <font>
        <b val="0"/>
        <i val="0"/>
        <strike val="0"/>
        <condense val="0"/>
        <extend val="0"/>
        <outline val="0"/>
        <shadow val="0"/>
        <u val="none"/>
        <vertAlign val="baseline"/>
        <sz val="10"/>
        <color theme="1"/>
        <name val="Arial"/>
        <family val="2"/>
        <scheme val="none"/>
      </font>
    </dxf>
    <dxf>
      <font>
        <b val="0"/>
        <i val="0"/>
        <strike val="0"/>
        <condense val="0"/>
        <extend val="0"/>
        <outline val="0"/>
        <shadow val="0"/>
        <u val="none"/>
        <vertAlign val="baseline"/>
        <sz val="10"/>
        <color theme="1"/>
        <name val="Arial"/>
        <family val="2"/>
        <scheme val="none"/>
      </font>
    </dxf>
    <dxf>
      <font>
        <b val="0"/>
        <i val="0"/>
        <strike val="0"/>
        <condense val="0"/>
        <extend val="0"/>
        <outline val="0"/>
        <shadow val="0"/>
        <u val="none"/>
        <vertAlign val="baseline"/>
        <sz val="10"/>
        <color theme="1"/>
        <name val="Arial"/>
        <family val="2"/>
        <scheme val="none"/>
      </font>
    </dxf>
    <dxf>
      <font>
        <b val="0"/>
        <i val="0"/>
        <strike val="0"/>
        <condense val="0"/>
        <extend val="0"/>
        <outline val="0"/>
        <shadow val="0"/>
        <u val="none"/>
        <vertAlign val="baseline"/>
        <sz val="10"/>
        <color theme="1"/>
        <name val="Arial"/>
        <family val="2"/>
        <scheme val="none"/>
      </font>
      <numFmt numFmtId="1" formatCode="0"/>
    </dxf>
    <dxf>
      <font>
        <b val="0"/>
        <i val="0"/>
        <strike val="0"/>
        <condense val="0"/>
        <extend val="0"/>
        <outline val="0"/>
        <shadow val="0"/>
        <u val="none"/>
        <vertAlign val="baseline"/>
        <sz val="10"/>
        <color theme="1"/>
        <name val="Arial"/>
        <family val="2"/>
        <scheme val="none"/>
      </font>
      <numFmt numFmtId="1" formatCode="0"/>
    </dxf>
    <dxf>
      <font>
        <b val="0"/>
        <i val="0"/>
        <strike val="0"/>
        <condense val="0"/>
        <extend val="0"/>
        <outline val="0"/>
        <shadow val="0"/>
        <u val="none"/>
        <vertAlign val="baseline"/>
        <sz val="10"/>
        <color theme="1"/>
        <name val="Arial"/>
        <family val="2"/>
        <scheme val="none"/>
      </font>
      <numFmt numFmtId="1" formatCode="0"/>
    </dxf>
    <dxf>
      <font>
        <b val="0"/>
        <i val="0"/>
        <strike val="0"/>
        <condense val="0"/>
        <extend val="0"/>
        <outline val="0"/>
        <shadow val="0"/>
        <u val="none"/>
        <vertAlign val="baseline"/>
        <sz val="10"/>
        <color theme="1"/>
        <name val="Arial"/>
        <family val="2"/>
        <scheme val="none"/>
      </font>
      <numFmt numFmtId="1" formatCode="0"/>
    </dxf>
    <dxf>
      <font>
        <b val="0"/>
        <i val="0"/>
        <strike val="0"/>
        <condense val="0"/>
        <extend val="0"/>
        <outline val="0"/>
        <shadow val="0"/>
        <u val="none"/>
        <vertAlign val="baseline"/>
        <sz val="10"/>
        <color theme="1"/>
        <name val="Arial"/>
        <family val="2"/>
        <scheme val="none"/>
      </font>
      <numFmt numFmtId="1" formatCode="0"/>
    </dxf>
    <dxf>
      <font>
        <b val="0"/>
        <i val="0"/>
        <strike val="0"/>
        <condense val="0"/>
        <extend val="0"/>
        <outline val="0"/>
        <shadow val="0"/>
        <u val="none"/>
        <vertAlign val="baseline"/>
        <sz val="10"/>
        <color theme="1"/>
        <name val="Arial"/>
        <family val="2"/>
        <scheme val="none"/>
      </font>
      <numFmt numFmtId="1" formatCode="0"/>
    </dxf>
    <dxf>
      <font>
        <b val="0"/>
        <i val="0"/>
        <strike val="0"/>
        <condense val="0"/>
        <extend val="0"/>
        <outline val="0"/>
        <shadow val="0"/>
        <u val="none"/>
        <vertAlign val="baseline"/>
        <sz val="10"/>
        <color theme="1"/>
        <name val="Arial"/>
        <family val="2"/>
        <scheme val="none"/>
      </font>
      <numFmt numFmtId="1" formatCode="0"/>
    </dxf>
    <dxf>
      <font>
        <b val="0"/>
        <i val="0"/>
        <strike val="0"/>
        <condense val="0"/>
        <extend val="0"/>
        <outline val="0"/>
        <shadow val="0"/>
        <u val="none"/>
        <vertAlign val="baseline"/>
        <sz val="10"/>
        <color theme="1"/>
        <name val="Arial"/>
        <family val="2"/>
        <scheme val="none"/>
      </font>
      <numFmt numFmtId="1" formatCode="0"/>
    </dxf>
    <dxf>
      <font>
        <b val="0"/>
        <i val="0"/>
        <strike val="0"/>
        <condense val="0"/>
        <extend val="0"/>
        <outline val="0"/>
        <shadow val="0"/>
        <u val="none"/>
        <vertAlign val="baseline"/>
        <sz val="10"/>
        <color theme="1"/>
        <name val="Arial"/>
        <family val="2"/>
        <scheme val="none"/>
      </font>
      <numFmt numFmtId="3" formatCode="#,##0"/>
    </dxf>
    <dxf>
      <font>
        <b val="0"/>
        <i val="0"/>
        <strike val="0"/>
        <condense val="0"/>
        <extend val="0"/>
        <outline val="0"/>
        <shadow val="0"/>
        <u val="none"/>
        <vertAlign val="baseline"/>
        <sz val="10"/>
        <color theme="1"/>
        <name val="Arial"/>
        <family val="2"/>
        <scheme val="none"/>
      </font>
      <numFmt numFmtId="3" formatCode="#,##0"/>
    </dxf>
    <dxf>
      <font>
        <b val="0"/>
        <i val="0"/>
        <strike val="0"/>
        <condense val="0"/>
        <extend val="0"/>
        <outline val="0"/>
        <shadow val="0"/>
        <u val="none"/>
        <vertAlign val="baseline"/>
        <sz val="10"/>
        <color theme="1"/>
        <name val="Arial"/>
        <family val="2"/>
        <scheme val="none"/>
      </font>
      <numFmt numFmtId="3" formatCode="#,##0"/>
    </dxf>
    <dxf>
      <font>
        <b val="0"/>
        <i val="0"/>
        <strike val="0"/>
        <condense val="0"/>
        <extend val="0"/>
        <outline val="0"/>
        <shadow val="0"/>
        <u val="none"/>
        <vertAlign val="baseline"/>
        <sz val="10"/>
        <color theme="1"/>
        <name val="Arial"/>
        <family val="2"/>
        <scheme val="none"/>
      </font>
      <numFmt numFmtId="3" formatCode="#,##0"/>
    </dxf>
    <dxf>
      <font>
        <b val="0"/>
        <i val="0"/>
        <strike val="0"/>
        <condense val="0"/>
        <extend val="0"/>
        <outline val="0"/>
        <shadow val="0"/>
        <u val="none"/>
        <vertAlign val="baseline"/>
        <sz val="10"/>
        <color theme="1"/>
        <name val="Arial"/>
        <family val="2"/>
        <scheme val="none"/>
      </font>
      <numFmt numFmtId="3" formatCode="#,##0"/>
    </dxf>
    <dxf>
      <font>
        <b val="0"/>
        <i val="0"/>
        <strike val="0"/>
        <condense val="0"/>
        <extend val="0"/>
        <outline val="0"/>
        <shadow val="0"/>
        <u val="none"/>
        <vertAlign val="baseline"/>
        <sz val="10"/>
        <color theme="1"/>
        <name val="Arial"/>
        <family val="2"/>
        <scheme val="none"/>
      </font>
      <numFmt numFmtId="3" formatCode="#,##0"/>
    </dxf>
    <dxf>
      <font>
        <b val="0"/>
        <i val="0"/>
        <strike val="0"/>
        <condense val="0"/>
        <extend val="0"/>
        <outline val="0"/>
        <shadow val="0"/>
        <u val="none"/>
        <vertAlign val="baseline"/>
        <sz val="10"/>
        <color theme="1"/>
        <name val="Arial"/>
        <family val="2"/>
        <scheme val="none"/>
      </font>
      <numFmt numFmtId="3" formatCode="#,##0"/>
    </dxf>
    <dxf>
      <font>
        <b val="0"/>
        <i val="0"/>
        <strike val="0"/>
        <condense val="0"/>
        <extend val="0"/>
        <outline val="0"/>
        <shadow val="0"/>
        <u val="none"/>
        <vertAlign val="baseline"/>
        <sz val="10"/>
        <color theme="1"/>
        <name val="Arial"/>
        <family val="2"/>
        <scheme val="none"/>
      </font>
      <numFmt numFmtId="3" formatCode="#,##0"/>
    </dxf>
    <dxf>
      <font>
        <b val="0"/>
        <i val="0"/>
        <strike val="0"/>
        <condense val="0"/>
        <extend val="0"/>
        <outline val="0"/>
        <shadow val="0"/>
        <u val="none"/>
        <vertAlign val="baseline"/>
        <sz val="10"/>
        <color theme="1"/>
        <name val="Arial"/>
        <family val="2"/>
        <scheme val="none"/>
      </font>
      <numFmt numFmtId="3" formatCode="#,##0"/>
    </dxf>
    <dxf>
      <font>
        <b val="0"/>
        <i val="0"/>
        <strike val="0"/>
        <condense val="0"/>
        <extend val="0"/>
        <outline val="0"/>
        <shadow val="0"/>
        <u val="none"/>
        <vertAlign val="baseline"/>
        <sz val="10"/>
        <color theme="1"/>
        <name val="Arial"/>
        <family val="2"/>
        <scheme val="none"/>
      </font>
      <numFmt numFmtId="3" formatCode="#,##0"/>
    </dxf>
    <dxf>
      <font>
        <b val="0"/>
        <i val="0"/>
        <strike val="0"/>
        <condense val="0"/>
        <extend val="0"/>
        <outline val="0"/>
        <shadow val="0"/>
        <u val="none"/>
        <vertAlign val="baseline"/>
        <sz val="10"/>
        <color theme="1"/>
        <name val="Arial"/>
        <family val="2"/>
        <scheme val="none"/>
      </font>
      <numFmt numFmtId="3" formatCode="#,##0"/>
    </dxf>
    <dxf>
      <font>
        <b val="0"/>
        <i val="0"/>
        <strike val="0"/>
        <condense val="0"/>
        <extend val="0"/>
        <outline val="0"/>
        <shadow val="0"/>
        <u val="none"/>
        <vertAlign val="baseline"/>
        <sz val="10"/>
        <color theme="1"/>
        <name val="Arial"/>
        <family val="2"/>
        <scheme val="none"/>
      </font>
      <numFmt numFmtId="3" formatCode="#,##0"/>
    </dxf>
    <dxf>
      <font>
        <b val="0"/>
        <i val="0"/>
        <strike val="0"/>
        <condense val="0"/>
        <extend val="0"/>
        <outline val="0"/>
        <shadow val="0"/>
        <u val="none"/>
        <vertAlign val="baseline"/>
        <sz val="10"/>
        <color theme="1"/>
        <name val="Arial"/>
        <family val="2"/>
        <scheme val="none"/>
      </font>
      <numFmt numFmtId="3" formatCode="#,##0"/>
    </dxf>
    <dxf>
      <font>
        <b val="0"/>
        <i val="0"/>
        <strike val="0"/>
        <condense val="0"/>
        <extend val="0"/>
        <outline val="0"/>
        <shadow val="0"/>
        <u val="none"/>
        <vertAlign val="baseline"/>
        <sz val="10"/>
        <color theme="1"/>
        <name val="Arial"/>
        <family val="2"/>
        <scheme val="none"/>
      </font>
      <numFmt numFmtId="3" formatCode="#,##0"/>
    </dxf>
    <dxf>
      <font>
        <b val="0"/>
        <i val="0"/>
        <strike val="0"/>
        <condense val="0"/>
        <extend val="0"/>
        <outline val="0"/>
        <shadow val="0"/>
        <u val="none"/>
        <vertAlign val="baseline"/>
        <sz val="10"/>
        <color theme="1"/>
        <name val="Arial"/>
        <family val="2"/>
        <scheme val="none"/>
      </font>
      <numFmt numFmtId="3" formatCode="#,##0"/>
    </dxf>
    <dxf>
      <font>
        <b val="0"/>
        <i val="0"/>
        <strike val="0"/>
        <condense val="0"/>
        <extend val="0"/>
        <outline val="0"/>
        <shadow val="0"/>
        <u val="none"/>
        <vertAlign val="baseline"/>
        <sz val="10"/>
        <color theme="1"/>
        <name val="Arial"/>
        <family val="2"/>
        <scheme val="none"/>
      </font>
      <numFmt numFmtId="3" formatCode="#,##0"/>
    </dxf>
    <dxf>
      <font>
        <b val="0"/>
        <i val="0"/>
        <strike val="0"/>
        <condense val="0"/>
        <extend val="0"/>
        <outline val="0"/>
        <shadow val="0"/>
        <u val="none"/>
        <vertAlign val="baseline"/>
        <sz val="10"/>
        <color theme="1"/>
        <name val="Arial"/>
        <family val="2"/>
        <scheme val="none"/>
      </font>
      <numFmt numFmtId="3" formatCode="#,##0"/>
    </dxf>
    <dxf>
      <font>
        <b val="0"/>
        <i val="0"/>
        <strike val="0"/>
        <condense val="0"/>
        <extend val="0"/>
        <outline val="0"/>
        <shadow val="0"/>
        <u val="none"/>
        <vertAlign val="baseline"/>
        <sz val="10"/>
        <color theme="1"/>
        <name val="Arial"/>
        <family val="2"/>
        <scheme val="none"/>
      </font>
      <numFmt numFmtId="3" formatCode="#,##0"/>
    </dxf>
    <dxf>
      <font>
        <b val="0"/>
        <i val="0"/>
        <strike val="0"/>
        <condense val="0"/>
        <extend val="0"/>
        <outline val="0"/>
        <shadow val="0"/>
        <u val="none"/>
        <vertAlign val="baseline"/>
        <sz val="10"/>
        <color theme="1"/>
        <name val="Arial"/>
        <family val="2"/>
        <scheme val="none"/>
      </font>
      <numFmt numFmtId="3" formatCode="#,##0"/>
    </dxf>
    <dxf>
      <font>
        <b val="0"/>
        <i val="0"/>
        <strike val="0"/>
        <condense val="0"/>
        <extend val="0"/>
        <outline val="0"/>
        <shadow val="0"/>
        <u val="none"/>
        <vertAlign val="baseline"/>
        <sz val="10"/>
        <color theme="1"/>
        <name val="Arial"/>
        <family val="2"/>
        <scheme val="none"/>
      </font>
      <numFmt numFmtId="3" formatCode="#,##0"/>
    </dxf>
    <dxf>
      <font>
        <b val="0"/>
        <i val="0"/>
        <strike val="0"/>
        <condense val="0"/>
        <extend val="0"/>
        <outline val="0"/>
        <shadow val="0"/>
        <u val="none"/>
        <vertAlign val="baseline"/>
        <sz val="10"/>
        <color theme="1"/>
        <name val="Arial"/>
        <family val="2"/>
        <scheme val="none"/>
      </font>
      <numFmt numFmtId="3" formatCode="#,##0"/>
    </dxf>
    <dxf>
      <font>
        <b val="0"/>
        <i val="0"/>
        <strike val="0"/>
        <condense val="0"/>
        <extend val="0"/>
        <outline val="0"/>
        <shadow val="0"/>
        <u val="none"/>
        <vertAlign val="baseline"/>
        <sz val="10"/>
        <color theme="1"/>
        <name val="Arial"/>
        <family val="2"/>
        <scheme val="none"/>
      </font>
      <numFmt numFmtId="3" formatCode="#,##0"/>
    </dxf>
    <dxf>
      <font>
        <b val="0"/>
        <i val="0"/>
        <strike val="0"/>
        <condense val="0"/>
        <extend val="0"/>
        <outline val="0"/>
        <shadow val="0"/>
        <u val="none"/>
        <vertAlign val="baseline"/>
        <sz val="10"/>
        <color theme="1"/>
        <name val="Arial"/>
        <family val="2"/>
        <scheme val="none"/>
      </font>
      <numFmt numFmtId="3" formatCode="#,##0"/>
    </dxf>
    <dxf>
      <font>
        <b val="0"/>
        <i val="0"/>
        <strike val="0"/>
        <condense val="0"/>
        <extend val="0"/>
        <outline val="0"/>
        <shadow val="0"/>
        <u val="none"/>
        <vertAlign val="baseline"/>
        <sz val="10"/>
        <color theme="1"/>
        <name val="Arial"/>
        <family val="2"/>
        <scheme val="none"/>
      </font>
      <numFmt numFmtId="3" formatCode="#,##0"/>
    </dxf>
    <dxf>
      <font>
        <b val="0"/>
        <i val="0"/>
        <strike val="0"/>
        <condense val="0"/>
        <extend val="0"/>
        <outline val="0"/>
        <shadow val="0"/>
        <u val="none"/>
        <vertAlign val="baseline"/>
        <sz val="10"/>
        <color theme="1"/>
        <name val="Arial"/>
        <family val="2"/>
        <scheme val="none"/>
      </font>
      <numFmt numFmtId="3" formatCode="#,##0"/>
    </dxf>
    <dxf>
      <font>
        <b val="0"/>
        <i val="0"/>
        <strike val="0"/>
        <condense val="0"/>
        <extend val="0"/>
        <outline val="0"/>
        <shadow val="0"/>
        <u val="none"/>
        <vertAlign val="baseline"/>
        <sz val="10"/>
        <color theme="1"/>
        <name val="Arial"/>
        <family val="2"/>
        <scheme val="none"/>
      </font>
      <numFmt numFmtId="3" formatCode="#,##0"/>
    </dxf>
    <dxf>
      <font>
        <b val="0"/>
        <i val="0"/>
        <strike val="0"/>
        <condense val="0"/>
        <extend val="0"/>
        <outline val="0"/>
        <shadow val="0"/>
        <u val="none"/>
        <vertAlign val="baseline"/>
        <sz val="10"/>
        <color theme="1"/>
        <name val="Arial"/>
        <family val="2"/>
        <scheme val="none"/>
      </font>
      <numFmt numFmtId="3" formatCode="#,##0"/>
    </dxf>
    <dxf>
      <font>
        <b val="0"/>
        <i val="0"/>
        <strike val="0"/>
        <condense val="0"/>
        <extend val="0"/>
        <outline val="0"/>
        <shadow val="0"/>
        <u val="none"/>
        <vertAlign val="baseline"/>
        <sz val="10"/>
        <color theme="1"/>
        <name val="Arial"/>
        <family val="2"/>
        <scheme val="none"/>
      </font>
      <numFmt numFmtId="3" formatCode="#,##0"/>
    </dxf>
    <dxf>
      <font>
        <b val="0"/>
        <i val="0"/>
        <strike val="0"/>
        <condense val="0"/>
        <extend val="0"/>
        <outline val="0"/>
        <shadow val="0"/>
        <u val="none"/>
        <vertAlign val="baseline"/>
        <sz val="10"/>
        <color theme="1"/>
        <name val="Arial"/>
        <family val="2"/>
        <scheme val="none"/>
      </font>
      <numFmt numFmtId="3" formatCode="#,##0"/>
    </dxf>
    <dxf>
      <font>
        <b val="0"/>
        <i val="0"/>
        <strike val="0"/>
        <condense val="0"/>
        <extend val="0"/>
        <outline val="0"/>
        <shadow val="0"/>
        <u val="none"/>
        <vertAlign val="baseline"/>
        <sz val="10"/>
        <color theme="1"/>
        <name val="Arial"/>
        <family val="2"/>
        <scheme val="none"/>
      </font>
      <numFmt numFmtId="3" formatCode="#,##0"/>
    </dxf>
    <dxf>
      <font>
        <b val="0"/>
        <i val="0"/>
        <strike val="0"/>
        <condense val="0"/>
        <extend val="0"/>
        <outline val="0"/>
        <shadow val="0"/>
        <u val="none"/>
        <vertAlign val="baseline"/>
        <sz val="10"/>
        <color theme="1"/>
        <name val="Arial"/>
        <family val="2"/>
        <scheme val="none"/>
      </font>
      <numFmt numFmtId="3" formatCode="#,##0"/>
    </dxf>
    <dxf>
      <font>
        <b val="0"/>
        <i val="0"/>
        <strike val="0"/>
        <condense val="0"/>
        <extend val="0"/>
        <outline val="0"/>
        <shadow val="0"/>
        <u val="none"/>
        <vertAlign val="baseline"/>
        <sz val="10"/>
        <color theme="1"/>
        <name val="Arial"/>
        <family val="2"/>
        <scheme val="none"/>
      </font>
      <numFmt numFmtId="3" formatCode="#,##0"/>
    </dxf>
    <dxf>
      <font>
        <b val="0"/>
        <i val="0"/>
        <strike val="0"/>
        <condense val="0"/>
        <extend val="0"/>
        <outline val="0"/>
        <shadow val="0"/>
        <u val="none"/>
        <vertAlign val="baseline"/>
        <sz val="10"/>
        <color theme="1"/>
        <name val="Arial"/>
        <family val="2"/>
        <scheme val="none"/>
      </font>
      <numFmt numFmtId="3" formatCode="#,##0"/>
    </dxf>
    <dxf>
      <font>
        <b val="0"/>
        <i val="0"/>
        <strike val="0"/>
        <condense val="0"/>
        <extend val="0"/>
        <outline val="0"/>
        <shadow val="0"/>
        <u val="none"/>
        <vertAlign val="baseline"/>
        <sz val="10"/>
        <color theme="1"/>
        <name val="Arial"/>
        <family val="2"/>
        <scheme val="none"/>
      </font>
      <numFmt numFmtId="3" formatCode="#,##0"/>
    </dxf>
    <dxf>
      <font>
        <b val="0"/>
        <i val="0"/>
        <strike val="0"/>
        <condense val="0"/>
        <extend val="0"/>
        <outline val="0"/>
        <shadow val="0"/>
        <u val="none"/>
        <vertAlign val="baseline"/>
        <sz val="10"/>
        <color theme="1"/>
        <name val="Arial"/>
        <family val="2"/>
        <scheme val="none"/>
      </font>
      <numFmt numFmtId="3" formatCode="#,##0"/>
    </dxf>
    <dxf>
      <font>
        <b val="0"/>
        <i val="0"/>
        <strike val="0"/>
        <condense val="0"/>
        <extend val="0"/>
        <outline val="0"/>
        <shadow val="0"/>
        <u val="none"/>
        <vertAlign val="baseline"/>
        <sz val="10"/>
        <color theme="1"/>
        <name val="Arial"/>
        <family val="2"/>
        <scheme val="none"/>
      </font>
      <numFmt numFmtId="3" formatCode="#,##0"/>
    </dxf>
    <dxf>
      <font>
        <b val="0"/>
        <i val="0"/>
        <strike val="0"/>
        <condense val="0"/>
        <extend val="0"/>
        <outline val="0"/>
        <shadow val="0"/>
        <u val="none"/>
        <vertAlign val="baseline"/>
        <sz val="10"/>
        <color theme="1"/>
        <name val="Arial"/>
        <family val="2"/>
        <scheme val="none"/>
      </font>
      <numFmt numFmtId="3" formatCode="#,##0"/>
    </dxf>
    <dxf>
      <font>
        <b val="0"/>
        <i val="0"/>
        <strike val="0"/>
        <condense val="0"/>
        <extend val="0"/>
        <outline val="0"/>
        <shadow val="0"/>
        <u val="none"/>
        <vertAlign val="baseline"/>
        <sz val="10"/>
        <color theme="1"/>
        <name val="Arial"/>
        <family val="2"/>
        <scheme val="none"/>
      </font>
      <numFmt numFmtId="3" formatCode="#,##0"/>
    </dxf>
    <dxf>
      <font>
        <b val="0"/>
        <i val="0"/>
        <strike val="0"/>
        <condense val="0"/>
        <extend val="0"/>
        <outline val="0"/>
        <shadow val="0"/>
        <u val="none"/>
        <vertAlign val="baseline"/>
        <sz val="10"/>
        <color theme="1"/>
        <name val="Arial"/>
        <family val="2"/>
        <scheme val="none"/>
      </font>
      <numFmt numFmtId="3" formatCode="#,##0"/>
    </dxf>
    <dxf>
      <font>
        <b val="0"/>
        <i val="0"/>
        <strike val="0"/>
        <condense val="0"/>
        <extend val="0"/>
        <outline val="0"/>
        <shadow val="0"/>
        <u val="none"/>
        <vertAlign val="baseline"/>
        <sz val="10"/>
        <color theme="1"/>
        <name val="Arial"/>
        <family val="2"/>
        <scheme val="none"/>
      </font>
      <numFmt numFmtId="3" formatCode="#,##0"/>
    </dxf>
    <dxf>
      <font>
        <b val="0"/>
        <i val="0"/>
        <strike val="0"/>
        <condense val="0"/>
        <extend val="0"/>
        <outline val="0"/>
        <shadow val="0"/>
        <u val="none"/>
        <vertAlign val="baseline"/>
        <sz val="10"/>
        <color theme="1"/>
        <name val="Arial"/>
        <family val="2"/>
        <scheme val="none"/>
      </font>
      <numFmt numFmtId="1" formatCode="0"/>
    </dxf>
    <dxf>
      <font>
        <b val="0"/>
        <i val="0"/>
        <strike val="0"/>
        <condense val="0"/>
        <extend val="0"/>
        <outline val="0"/>
        <shadow val="0"/>
        <u val="none"/>
        <vertAlign val="baseline"/>
        <sz val="10"/>
        <color theme="1"/>
        <name val="Arial"/>
        <family val="2"/>
        <scheme val="none"/>
      </font>
      <numFmt numFmtId="1" formatCode="0"/>
    </dxf>
    <dxf>
      <font>
        <b val="0"/>
        <i val="0"/>
        <strike val="0"/>
        <condense val="0"/>
        <extend val="0"/>
        <outline val="0"/>
        <shadow val="0"/>
        <u val="none"/>
        <vertAlign val="baseline"/>
        <sz val="10"/>
        <color theme="1"/>
        <name val="Arial"/>
        <family val="2"/>
        <scheme val="none"/>
      </font>
      <numFmt numFmtId="1" formatCode="0"/>
    </dxf>
    <dxf>
      <font>
        <b val="0"/>
        <i val="0"/>
        <strike val="0"/>
        <condense val="0"/>
        <extend val="0"/>
        <outline val="0"/>
        <shadow val="0"/>
        <u val="none"/>
        <vertAlign val="baseline"/>
        <sz val="10"/>
        <color theme="1"/>
        <name val="Arial"/>
        <family val="2"/>
        <scheme val="none"/>
      </font>
      <numFmt numFmtId="1" formatCode="0"/>
    </dxf>
    <dxf>
      <font>
        <b val="0"/>
        <i val="0"/>
        <strike val="0"/>
        <condense val="0"/>
        <extend val="0"/>
        <outline val="0"/>
        <shadow val="0"/>
        <u val="none"/>
        <vertAlign val="baseline"/>
        <sz val="10"/>
        <color theme="1"/>
        <name val="Arial"/>
        <family val="2"/>
        <scheme val="none"/>
      </font>
      <numFmt numFmtId="1" formatCode="0"/>
    </dxf>
    <dxf>
      <font>
        <b val="0"/>
        <i val="0"/>
        <strike val="0"/>
        <condense val="0"/>
        <extend val="0"/>
        <outline val="0"/>
        <shadow val="0"/>
        <u val="none"/>
        <vertAlign val="baseline"/>
        <sz val="10"/>
        <color theme="1"/>
        <name val="Arial"/>
        <family val="2"/>
        <scheme val="none"/>
      </font>
      <numFmt numFmtId="1" formatCode="0"/>
    </dxf>
    <dxf>
      <font>
        <b val="0"/>
        <i val="0"/>
        <strike val="0"/>
        <condense val="0"/>
        <extend val="0"/>
        <outline val="0"/>
        <shadow val="0"/>
        <u val="none"/>
        <vertAlign val="baseline"/>
        <sz val="10"/>
        <color theme="1"/>
        <name val="Arial"/>
        <family val="2"/>
        <scheme val="none"/>
      </font>
      <numFmt numFmtId="1" formatCode="0"/>
    </dxf>
    <dxf>
      <font>
        <b val="0"/>
        <i val="0"/>
        <strike val="0"/>
        <condense val="0"/>
        <extend val="0"/>
        <outline val="0"/>
        <shadow val="0"/>
        <u val="none"/>
        <vertAlign val="baseline"/>
        <sz val="10"/>
        <color theme="1"/>
        <name val="Arial"/>
        <family val="2"/>
        <scheme val="none"/>
      </font>
      <numFmt numFmtId="1" formatCode="0"/>
    </dxf>
    <dxf>
      <font>
        <b val="0"/>
        <i val="0"/>
        <strike val="0"/>
        <condense val="0"/>
        <extend val="0"/>
        <outline val="0"/>
        <shadow val="0"/>
        <u val="none"/>
        <vertAlign val="baseline"/>
        <sz val="10"/>
        <color theme="1"/>
        <name val="Arial"/>
        <family val="2"/>
        <scheme val="none"/>
      </font>
      <numFmt numFmtId="1" formatCode="0"/>
    </dxf>
    <dxf>
      <font>
        <b val="0"/>
        <i val="0"/>
        <strike val="0"/>
        <condense val="0"/>
        <extend val="0"/>
        <outline val="0"/>
        <shadow val="0"/>
        <u val="none"/>
        <vertAlign val="baseline"/>
        <sz val="10"/>
        <color theme="1"/>
        <name val="Arial"/>
        <family val="2"/>
        <scheme val="none"/>
      </font>
      <numFmt numFmtId="1" formatCode="0"/>
    </dxf>
    <dxf>
      <font>
        <b val="0"/>
        <i val="0"/>
        <strike val="0"/>
        <condense val="0"/>
        <extend val="0"/>
        <outline val="0"/>
        <shadow val="0"/>
        <u val="none"/>
        <vertAlign val="baseline"/>
        <sz val="10"/>
        <color theme="1"/>
        <name val="Arial"/>
        <family val="2"/>
        <scheme val="none"/>
      </font>
      <numFmt numFmtId="1" formatCode="0"/>
    </dxf>
    <dxf>
      <font>
        <b val="0"/>
        <i val="0"/>
        <strike val="0"/>
        <condense val="0"/>
        <extend val="0"/>
        <outline val="0"/>
        <shadow val="0"/>
        <u val="none"/>
        <vertAlign val="baseline"/>
        <sz val="10"/>
        <color theme="1"/>
        <name val="Arial"/>
        <family val="2"/>
        <scheme val="none"/>
      </font>
      <numFmt numFmtId="1" formatCode="0"/>
    </dxf>
    <dxf>
      <font>
        <b val="0"/>
        <i val="0"/>
        <strike val="0"/>
        <condense val="0"/>
        <extend val="0"/>
        <outline val="0"/>
        <shadow val="0"/>
        <u val="none"/>
        <vertAlign val="baseline"/>
        <sz val="10"/>
        <color theme="1"/>
        <name val="Arial"/>
        <family val="2"/>
        <scheme val="none"/>
      </font>
      <numFmt numFmtId="1" formatCode="0"/>
    </dxf>
    <dxf>
      <font>
        <b val="0"/>
        <i val="0"/>
        <strike val="0"/>
        <condense val="0"/>
        <extend val="0"/>
        <outline val="0"/>
        <shadow val="0"/>
        <u val="none"/>
        <vertAlign val="baseline"/>
        <sz val="10"/>
        <color theme="1"/>
        <name val="Arial"/>
        <family val="2"/>
        <scheme val="none"/>
      </font>
      <numFmt numFmtId="1" formatCode="0"/>
    </dxf>
    <dxf>
      <font>
        <b val="0"/>
        <i val="0"/>
        <strike val="0"/>
        <condense val="0"/>
        <extend val="0"/>
        <outline val="0"/>
        <shadow val="0"/>
        <u val="none"/>
        <vertAlign val="baseline"/>
        <sz val="10"/>
        <color theme="1"/>
        <name val="Arial"/>
        <family val="2"/>
        <scheme val="none"/>
      </font>
      <numFmt numFmtId="1" formatCode="0"/>
    </dxf>
    <dxf>
      <font>
        <b val="0"/>
        <i val="0"/>
        <strike val="0"/>
        <condense val="0"/>
        <extend val="0"/>
        <outline val="0"/>
        <shadow val="0"/>
        <u val="none"/>
        <vertAlign val="baseline"/>
        <sz val="10"/>
        <color theme="1"/>
        <name val="Arial"/>
        <family val="2"/>
        <scheme val="none"/>
      </font>
      <numFmt numFmtId="1" formatCode="0"/>
    </dxf>
    <dxf>
      <font>
        <b val="0"/>
        <i val="0"/>
        <strike val="0"/>
        <condense val="0"/>
        <extend val="0"/>
        <outline val="0"/>
        <shadow val="0"/>
        <u val="none"/>
        <vertAlign val="baseline"/>
        <sz val="10"/>
        <color theme="1"/>
        <name val="Arial"/>
        <family val="2"/>
        <scheme val="none"/>
      </font>
      <numFmt numFmtId="1" formatCode="0"/>
    </dxf>
    <dxf>
      <font>
        <b val="0"/>
        <i val="0"/>
        <strike val="0"/>
        <condense val="0"/>
        <extend val="0"/>
        <outline val="0"/>
        <shadow val="0"/>
        <u val="none"/>
        <vertAlign val="baseline"/>
        <sz val="10"/>
        <color theme="1"/>
        <name val="Arial"/>
        <family val="2"/>
        <scheme val="none"/>
      </font>
      <numFmt numFmtId="1" formatCode="0"/>
    </dxf>
    <dxf>
      <font>
        <b val="0"/>
        <i val="0"/>
        <strike val="0"/>
        <condense val="0"/>
        <extend val="0"/>
        <outline val="0"/>
        <shadow val="0"/>
        <u val="none"/>
        <vertAlign val="baseline"/>
        <sz val="10"/>
        <color theme="1"/>
        <name val="Arial"/>
        <family val="2"/>
        <scheme val="none"/>
      </font>
      <numFmt numFmtId="1" formatCode="0"/>
    </dxf>
    <dxf>
      <font>
        <b val="0"/>
        <i val="0"/>
        <strike val="0"/>
        <condense val="0"/>
        <extend val="0"/>
        <outline val="0"/>
        <shadow val="0"/>
        <u val="none"/>
        <vertAlign val="baseline"/>
        <sz val="10"/>
        <color theme="1"/>
        <name val="Arial"/>
        <family val="2"/>
        <scheme val="none"/>
      </font>
      <numFmt numFmtId="1" formatCode="0"/>
    </dxf>
    <dxf>
      <font>
        <b val="0"/>
        <i val="0"/>
        <strike val="0"/>
        <condense val="0"/>
        <extend val="0"/>
        <outline val="0"/>
        <shadow val="0"/>
        <u val="none"/>
        <vertAlign val="baseline"/>
        <sz val="10"/>
        <color theme="1"/>
        <name val="Arial"/>
        <family val="2"/>
        <scheme val="none"/>
      </font>
      <numFmt numFmtId="1" formatCode="0"/>
    </dxf>
    <dxf>
      <font>
        <b val="0"/>
        <i val="0"/>
        <strike val="0"/>
        <condense val="0"/>
        <extend val="0"/>
        <outline val="0"/>
        <shadow val="0"/>
        <u val="none"/>
        <vertAlign val="baseline"/>
        <sz val="10"/>
        <color theme="1"/>
        <name val="Arial"/>
        <family val="2"/>
        <scheme val="none"/>
      </font>
      <numFmt numFmtId="1" formatCode="0"/>
    </dxf>
    <dxf>
      <font>
        <b val="0"/>
        <i val="0"/>
        <strike val="0"/>
        <condense val="0"/>
        <extend val="0"/>
        <outline val="0"/>
        <shadow val="0"/>
        <u val="none"/>
        <vertAlign val="baseline"/>
        <sz val="10"/>
        <color theme="1"/>
        <name val="Arial"/>
        <family val="2"/>
        <scheme val="none"/>
      </font>
      <numFmt numFmtId="1" formatCode="0"/>
    </dxf>
    <dxf>
      <font>
        <b val="0"/>
        <i val="0"/>
        <strike val="0"/>
        <condense val="0"/>
        <extend val="0"/>
        <outline val="0"/>
        <shadow val="0"/>
        <u val="none"/>
        <vertAlign val="baseline"/>
        <sz val="10"/>
        <color theme="1"/>
        <name val="Arial"/>
        <family val="2"/>
        <scheme val="none"/>
      </font>
      <numFmt numFmtId="1" formatCode="0"/>
    </dxf>
    <dxf>
      <font>
        <b val="0"/>
        <i val="0"/>
        <strike val="0"/>
        <condense val="0"/>
        <extend val="0"/>
        <outline val="0"/>
        <shadow val="0"/>
        <u val="none"/>
        <vertAlign val="baseline"/>
        <sz val="10"/>
        <color theme="1"/>
        <name val="Arial"/>
        <family val="2"/>
        <scheme val="none"/>
      </font>
      <numFmt numFmtId="1" formatCode="0"/>
    </dxf>
    <dxf>
      <font>
        <b val="0"/>
        <i val="0"/>
        <strike val="0"/>
        <condense val="0"/>
        <extend val="0"/>
        <outline val="0"/>
        <shadow val="0"/>
        <u val="none"/>
        <vertAlign val="baseline"/>
        <sz val="10"/>
        <color theme="1"/>
        <name val="Arial"/>
        <family val="2"/>
        <scheme val="none"/>
      </font>
      <numFmt numFmtId="1" formatCode="0"/>
    </dxf>
    <dxf>
      <font>
        <b val="0"/>
        <i val="0"/>
        <strike val="0"/>
        <condense val="0"/>
        <extend val="0"/>
        <outline val="0"/>
        <shadow val="0"/>
        <u val="none"/>
        <vertAlign val="baseline"/>
        <sz val="10"/>
        <color theme="1"/>
        <name val="Arial"/>
        <family val="2"/>
        <scheme val="none"/>
      </font>
      <numFmt numFmtId="1" formatCode="0"/>
    </dxf>
    <dxf>
      <font>
        <b val="0"/>
        <i val="0"/>
        <strike val="0"/>
        <condense val="0"/>
        <extend val="0"/>
        <outline val="0"/>
        <shadow val="0"/>
        <u val="none"/>
        <vertAlign val="baseline"/>
        <sz val="10"/>
        <color theme="1"/>
        <name val="Arial"/>
        <family val="2"/>
        <scheme val="none"/>
      </font>
      <numFmt numFmtId="1" formatCode="0"/>
    </dxf>
    <dxf>
      <font>
        <b val="0"/>
        <i val="0"/>
        <strike val="0"/>
        <condense val="0"/>
        <extend val="0"/>
        <outline val="0"/>
        <shadow val="0"/>
        <u val="none"/>
        <vertAlign val="baseline"/>
        <sz val="10"/>
        <color theme="1"/>
        <name val="Arial"/>
        <family val="2"/>
        <scheme val="none"/>
      </font>
    </dxf>
    <dxf>
      <font>
        <b val="0"/>
        <i val="0"/>
        <strike val="0"/>
        <condense val="0"/>
        <extend val="0"/>
        <outline val="0"/>
        <shadow val="0"/>
        <u val="none"/>
        <vertAlign val="baseline"/>
        <sz val="10"/>
        <color theme="1"/>
        <name val="Arial"/>
        <family val="2"/>
        <scheme val="none"/>
      </font>
    </dxf>
    <dxf>
      <font>
        <b val="0"/>
        <i val="0"/>
        <strike val="0"/>
        <condense val="0"/>
        <extend val="0"/>
        <outline val="0"/>
        <shadow val="0"/>
        <u val="none"/>
        <vertAlign val="baseline"/>
        <sz val="10"/>
        <color theme="1"/>
        <name val="Arial"/>
        <family val="2"/>
        <scheme val="none"/>
      </font>
    </dxf>
    <dxf>
      <font>
        <b val="0"/>
        <i val="0"/>
        <strike val="0"/>
        <condense val="0"/>
        <extend val="0"/>
        <outline val="0"/>
        <shadow val="0"/>
        <u val="none"/>
        <vertAlign val="baseline"/>
        <sz val="10"/>
        <color theme="1"/>
        <name val="Arial"/>
        <family val="2"/>
        <scheme val="none"/>
      </font>
    </dxf>
    <dxf>
      <font>
        <b val="0"/>
        <i val="0"/>
        <strike val="0"/>
        <condense val="0"/>
        <extend val="0"/>
        <outline val="0"/>
        <shadow val="0"/>
        <u val="none"/>
        <vertAlign val="baseline"/>
        <sz val="10"/>
        <color theme="1"/>
        <name val="Arial"/>
        <family val="2"/>
        <scheme val="none"/>
      </font>
      <numFmt numFmtId="1" formatCode="0"/>
    </dxf>
    <dxf>
      <font>
        <b val="0"/>
        <i val="0"/>
        <strike val="0"/>
        <condense val="0"/>
        <extend val="0"/>
        <outline val="0"/>
        <shadow val="0"/>
        <u val="none"/>
        <vertAlign val="baseline"/>
        <sz val="10"/>
        <color theme="1"/>
        <name val="Arial"/>
        <family val="2"/>
        <scheme val="none"/>
      </font>
      <numFmt numFmtId="1" formatCode="0"/>
    </dxf>
    <dxf>
      <font>
        <b val="0"/>
        <i val="0"/>
        <strike val="0"/>
        <condense val="0"/>
        <extend val="0"/>
        <outline val="0"/>
        <shadow val="0"/>
        <u val="none"/>
        <vertAlign val="baseline"/>
        <sz val="10"/>
        <color theme="1"/>
        <name val="Arial"/>
        <family val="2"/>
        <scheme val="none"/>
      </font>
    </dxf>
    <dxf>
      <font>
        <b val="0"/>
        <i val="0"/>
        <strike val="0"/>
        <condense val="0"/>
        <extend val="0"/>
        <outline val="0"/>
        <shadow val="0"/>
        <u val="none"/>
        <vertAlign val="baseline"/>
        <sz val="10"/>
        <color theme="1"/>
        <name val="Arial"/>
        <family val="2"/>
        <scheme val="none"/>
      </font>
    </dxf>
    <dxf>
      <font>
        <b val="0"/>
        <i val="0"/>
        <strike val="0"/>
        <condense val="0"/>
        <extend val="0"/>
        <outline val="0"/>
        <shadow val="0"/>
        <u val="none"/>
        <vertAlign val="baseline"/>
        <sz val="10"/>
        <color theme="1"/>
        <name val="Arial"/>
        <family val="2"/>
        <scheme val="none"/>
      </font>
    </dxf>
    <dxf>
      <font>
        <b val="0"/>
        <i val="0"/>
        <strike val="0"/>
        <condense val="0"/>
        <extend val="0"/>
        <outline val="0"/>
        <shadow val="0"/>
        <u val="none"/>
        <vertAlign val="baseline"/>
        <sz val="10"/>
        <color theme="1"/>
        <name val="Arial"/>
        <family val="2"/>
        <scheme val="none"/>
      </font>
    </dxf>
    <dxf>
      <font>
        <b val="0"/>
        <i val="0"/>
        <strike val="0"/>
        <condense val="0"/>
        <extend val="0"/>
        <outline val="0"/>
        <shadow val="0"/>
        <u val="none"/>
        <vertAlign val="baseline"/>
        <sz val="10"/>
        <color theme="1"/>
        <name val="Arial"/>
        <family val="2"/>
        <scheme val="none"/>
      </font>
    </dxf>
    <dxf>
      <font>
        <b val="0"/>
        <i val="0"/>
        <strike val="0"/>
        <condense val="0"/>
        <extend val="0"/>
        <outline val="0"/>
        <shadow val="0"/>
        <u val="none"/>
        <vertAlign val="baseline"/>
        <sz val="10"/>
        <color theme="1"/>
        <name val="Arial"/>
        <family val="2"/>
        <scheme val="none"/>
      </font>
    </dxf>
    <dxf>
      <font>
        <b val="0"/>
        <i val="0"/>
        <strike val="0"/>
        <condense val="0"/>
        <extend val="0"/>
        <outline val="0"/>
        <shadow val="0"/>
        <u val="none"/>
        <vertAlign val="baseline"/>
        <sz val="10"/>
        <color theme="1"/>
        <name val="Arial"/>
        <family val="2"/>
        <scheme val="none"/>
      </font>
    </dxf>
    <dxf>
      <font>
        <b val="0"/>
        <i val="0"/>
        <strike val="0"/>
        <condense val="0"/>
        <extend val="0"/>
        <outline val="0"/>
        <shadow val="0"/>
        <u val="none"/>
        <vertAlign val="baseline"/>
        <sz val="10"/>
        <color theme="1"/>
        <name val="Arial"/>
        <family val="2"/>
        <scheme val="none"/>
      </font>
    </dxf>
    <dxf>
      <font>
        <b val="0"/>
        <i val="0"/>
        <strike val="0"/>
        <condense val="0"/>
        <extend val="0"/>
        <outline val="0"/>
        <shadow val="0"/>
        <u val="none"/>
        <vertAlign val="baseline"/>
        <sz val="10"/>
        <color theme="1"/>
        <name val="Arial"/>
        <family val="2"/>
        <scheme val="none"/>
      </font>
    </dxf>
    <dxf>
      <border outline="0">
        <right style="thin">
          <color indexed="64"/>
        </right>
      </border>
    </dxf>
    <dxf>
      <font>
        <b val="0"/>
        <i val="0"/>
        <strike val="0"/>
        <condense val="0"/>
        <extend val="0"/>
        <outline val="0"/>
        <shadow val="0"/>
        <u val="none"/>
        <vertAlign val="baseline"/>
        <sz val="10"/>
        <color theme="1"/>
        <name val="Arial"/>
        <family val="2"/>
        <scheme val="none"/>
      </font>
      <alignment horizontal="left" vertical="center" textRotation="0" wrapText="0" indent="0" justifyLastLine="0" shrinkToFit="0" readingOrder="0"/>
      <protection locked="0" hidden="0"/>
    </dxf>
    <dxf>
      <font>
        <b/>
        <i val="0"/>
        <strike val="0"/>
        <condense val="0"/>
        <extend val="0"/>
        <outline val="0"/>
        <shadow val="0"/>
        <u val="none"/>
        <vertAlign val="baseline"/>
        <sz val="10"/>
        <color auto="1"/>
        <name val="Arial"/>
        <family val="2"/>
        <scheme val="none"/>
      </font>
      <alignment horizontal="right" vertical="center" textRotation="0" wrapText="1" indent="0" justifyLastLine="0" shrinkToFit="0" readingOrder="0"/>
    </dxf>
  </dxfs>
  <tableStyles count="0" defaultTableStyle="TableStyleMedium9" defaultPivotStyle="PivotStyleLight16"/>
  <colors>
    <mruColors>
      <color rgb="FF2B7485"/>
      <color rgb="FFC8E6EE"/>
      <color rgb="FF66FF99"/>
      <color rgb="FFDCEFF4"/>
      <color rgb="FFD0E9F0"/>
      <color rgb="FF0000FF"/>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trlProps/ctrlProp1.xml><?xml version="1.0" encoding="utf-8"?>
<formControlPr xmlns="http://schemas.microsoft.com/office/spreadsheetml/2009/9/main" objectType="CheckBox" fmlaLink="$I$23" lockText="1" noThreeD="1"/>
</file>

<file path=xl/ctrlProps/ctrlProp10.xml><?xml version="1.0" encoding="utf-8"?>
<formControlPr xmlns="http://schemas.microsoft.com/office/spreadsheetml/2009/9/main" objectType="CheckBox" fmlaLink="$G$242" lockText="1" noThreeD="1"/>
</file>

<file path=xl/ctrlProps/ctrlProp100.xml><?xml version="1.0" encoding="utf-8"?>
<formControlPr xmlns="http://schemas.microsoft.com/office/spreadsheetml/2009/9/main" objectType="CheckBox" fmlaLink="$J$257" lockText="1" noThreeD="1"/>
</file>

<file path=xl/ctrlProps/ctrlProp101.xml><?xml version="1.0" encoding="utf-8"?>
<formControlPr xmlns="http://schemas.microsoft.com/office/spreadsheetml/2009/9/main" objectType="CheckBox" fmlaLink="$J$258" lockText="1" noThreeD="1"/>
</file>

<file path=xl/ctrlProps/ctrlProp102.xml><?xml version="1.0" encoding="utf-8"?>
<formControlPr xmlns="http://schemas.microsoft.com/office/spreadsheetml/2009/9/main" objectType="CheckBox" fmlaLink="$K$174" lockText="1" noThreeD="1"/>
</file>

<file path=xl/ctrlProps/ctrlProp103.xml><?xml version="1.0" encoding="utf-8"?>
<formControlPr xmlns="http://schemas.microsoft.com/office/spreadsheetml/2009/9/main" objectType="CheckBox" fmlaLink="$K$173" lockText="1" noThreeD="1"/>
</file>

<file path=xl/ctrlProps/ctrlProp104.xml><?xml version="1.0" encoding="utf-8"?>
<formControlPr xmlns="http://schemas.microsoft.com/office/spreadsheetml/2009/9/main" objectType="CheckBox" fmlaLink="$K$88" lockText="1" noThreeD="1"/>
</file>

<file path=xl/ctrlProps/ctrlProp105.xml><?xml version="1.0" encoding="utf-8"?>
<formControlPr xmlns="http://schemas.microsoft.com/office/spreadsheetml/2009/9/main" objectType="CheckBox" fmlaLink="$K$87" lockText="1" noThreeD="1"/>
</file>

<file path=xl/ctrlProps/ctrlProp106.xml><?xml version="1.0" encoding="utf-8"?>
<formControlPr xmlns="http://schemas.microsoft.com/office/spreadsheetml/2009/9/main" objectType="CheckBox" fmlaLink="$K$92" lockText="1" noThreeD="1"/>
</file>

<file path=xl/ctrlProps/ctrlProp107.xml><?xml version="1.0" encoding="utf-8"?>
<formControlPr xmlns="http://schemas.microsoft.com/office/spreadsheetml/2009/9/main" objectType="CheckBox" fmlaLink="$K$91" lockText="1" noThreeD="1"/>
</file>

<file path=xl/ctrlProps/ctrlProp108.xml><?xml version="1.0" encoding="utf-8"?>
<formControlPr xmlns="http://schemas.microsoft.com/office/spreadsheetml/2009/9/main" objectType="CheckBox" fmlaLink="$K$90" lockText="1" noThreeD="1"/>
</file>

<file path=xl/ctrlProps/ctrlProp109.xml><?xml version="1.0" encoding="utf-8"?>
<formControlPr xmlns="http://schemas.microsoft.com/office/spreadsheetml/2009/9/main" objectType="CheckBox" fmlaLink="$K$89" lockText="1" noThreeD="1"/>
</file>

<file path=xl/ctrlProps/ctrlProp11.xml><?xml version="1.0" encoding="utf-8"?>
<formControlPr xmlns="http://schemas.microsoft.com/office/spreadsheetml/2009/9/main" objectType="CheckBox" fmlaLink="$G$244" lockText="1" noThreeD="1"/>
</file>

<file path=xl/ctrlProps/ctrlProp110.xml><?xml version="1.0" encoding="utf-8"?>
<formControlPr xmlns="http://schemas.microsoft.com/office/spreadsheetml/2009/9/main" objectType="CheckBox" fmlaLink="$K$94" lockText="1" noThreeD="1"/>
</file>

<file path=xl/ctrlProps/ctrlProp111.xml><?xml version="1.0" encoding="utf-8"?>
<formControlPr xmlns="http://schemas.microsoft.com/office/spreadsheetml/2009/9/main" objectType="CheckBox" fmlaLink="$K$93" lockText="1" noThreeD="1"/>
</file>

<file path=xl/ctrlProps/ctrlProp112.xml><?xml version="1.0" encoding="utf-8"?>
<formControlPr xmlns="http://schemas.microsoft.com/office/spreadsheetml/2009/9/main" objectType="CheckBox" fmlaLink="$K$101" lockText="1" noThreeD="1"/>
</file>

<file path=xl/ctrlProps/ctrlProp113.xml><?xml version="1.0" encoding="utf-8"?>
<formControlPr xmlns="http://schemas.microsoft.com/office/spreadsheetml/2009/9/main" objectType="CheckBox" fmlaLink="$K$100" lockText="1" noThreeD="1"/>
</file>

<file path=xl/ctrlProps/ctrlProp114.xml><?xml version="1.0" encoding="utf-8"?>
<formControlPr xmlns="http://schemas.microsoft.com/office/spreadsheetml/2009/9/main" objectType="CheckBox" fmlaLink="$K$103" lockText="1" noThreeD="1"/>
</file>

<file path=xl/ctrlProps/ctrlProp115.xml><?xml version="1.0" encoding="utf-8"?>
<formControlPr xmlns="http://schemas.microsoft.com/office/spreadsheetml/2009/9/main" objectType="CheckBox" fmlaLink="$K$102" lockText="1" noThreeD="1"/>
</file>

<file path=xl/ctrlProps/ctrlProp116.xml><?xml version="1.0" encoding="utf-8"?>
<formControlPr xmlns="http://schemas.microsoft.com/office/spreadsheetml/2009/9/main" objectType="CheckBox" fmlaLink="$K$105" lockText="1" noThreeD="1"/>
</file>

<file path=xl/ctrlProps/ctrlProp117.xml><?xml version="1.0" encoding="utf-8"?>
<formControlPr xmlns="http://schemas.microsoft.com/office/spreadsheetml/2009/9/main" objectType="CheckBox" fmlaLink="$K$104" lockText="1" noThreeD="1"/>
</file>

<file path=xl/ctrlProps/ctrlProp118.xml><?xml version="1.0" encoding="utf-8"?>
<formControlPr xmlns="http://schemas.microsoft.com/office/spreadsheetml/2009/9/main" objectType="CheckBox" fmlaLink="$K$106" lockText="1" noThreeD="1"/>
</file>

<file path=xl/ctrlProps/ctrlProp119.xml><?xml version="1.0" encoding="utf-8"?>
<formControlPr xmlns="http://schemas.microsoft.com/office/spreadsheetml/2009/9/main" objectType="CheckBox" fmlaLink="$K$107" lockText="1" noThreeD="1"/>
</file>

<file path=xl/ctrlProps/ctrlProp12.xml><?xml version="1.0" encoding="utf-8"?>
<formControlPr xmlns="http://schemas.microsoft.com/office/spreadsheetml/2009/9/main" objectType="CheckBox" fmlaLink="$G$245" lockText="1" noThreeD="1"/>
</file>

<file path=xl/ctrlProps/ctrlProp120.xml><?xml version="1.0" encoding="utf-8"?>
<formControlPr xmlns="http://schemas.microsoft.com/office/spreadsheetml/2009/9/main" objectType="CheckBox" fmlaLink="$K$182" lockText="1" noThreeD="1"/>
</file>

<file path=xl/ctrlProps/ctrlProp121.xml><?xml version="1.0" encoding="utf-8"?>
<formControlPr xmlns="http://schemas.microsoft.com/office/spreadsheetml/2009/9/main" objectType="CheckBox" fmlaLink="$K$183" lockText="1" noThreeD="1"/>
</file>

<file path=xl/ctrlProps/ctrlProp122.xml><?xml version="1.0" encoding="utf-8"?>
<formControlPr xmlns="http://schemas.microsoft.com/office/spreadsheetml/2009/9/main" objectType="CheckBox" fmlaLink="$K$184" lockText="1" noThreeD="1"/>
</file>

<file path=xl/ctrlProps/ctrlProp123.xml><?xml version="1.0" encoding="utf-8"?>
<formControlPr xmlns="http://schemas.microsoft.com/office/spreadsheetml/2009/9/main" objectType="CheckBox" fmlaLink="$I$252" lockText="1" noThreeD="1"/>
</file>

<file path=xl/ctrlProps/ctrlProp124.xml><?xml version="1.0" encoding="utf-8"?>
<formControlPr xmlns="http://schemas.microsoft.com/office/spreadsheetml/2009/9/main" objectType="CheckBox" fmlaLink="$K$252" lockText="1" noThreeD="1"/>
</file>

<file path=xl/ctrlProps/ctrlProp125.xml><?xml version="1.0" encoding="utf-8"?>
<formControlPr xmlns="http://schemas.microsoft.com/office/spreadsheetml/2009/9/main" objectType="CheckBox" fmlaLink="$I$14" noThreeD="1"/>
</file>

<file path=xl/ctrlProps/ctrlProp126.xml><?xml version="1.0" encoding="utf-8"?>
<formControlPr xmlns="http://schemas.microsoft.com/office/spreadsheetml/2009/9/main" objectType="CheckBox" fmlaLink="$I$15" noThreeD="1"/>
</file>

<file path=xl/ctrlProps/ctrlProp127.xml><?xml version="1.0" encoding="utf-8"?>
<formControlPr xmlns="http://schemas.microsoft.com/office/spreadsheetml/2009/9/main" objectType="CheckBox" fmlaLink="$I$16" noThreeD="1"/>
</file>

<file path=xl/ctrlProps/ctrlProp128.xml><?xml version="1.0" encoding="utf-8"?>
<formControlPr xmlns="http://schemas.microsoft.com/office/spreadsheetml/2009/9/main" objectType="CheckBox" fmlaLink="$I$17" noThreeD="1"/>
</file>

<file path=xl/ctrlProps/ctrlProp129.xml><?xml version="1.0" encoding="utf-8"?>
<formControlPr xmlns="http://schemas.microsoft.com/office/spreadsheetml/2009/9/main" objectType="CheckBox" fmlaLink="$I$18" noThreeD="1"/>
</file>

<file path=xl/ctrlProps/ctrlProp13.xml><?xml version="1.0" encoding="utf-8"?>
<formControlPr xmlns="http://schemas.microsoft.com/office/spreadsheetml/2009/9/main" objectType="CheckBox" fmlaLink="$G$246" lockText="1" noThreeD="1"/>
</file>

<file path=xl/ctrlProps/ctrlProp130.xml><?xml version="1.0" encoding="utf-8"?>
<formControlPr xmlns="http://schemas.microsoft.com/office/spreadsheetml/2009/9/main" objectType="CheckBox" fmlaLink="$I$19" noThreeD="1"/>
</file>

<file path=xl/ctrlProps/ctrlProp131.xml><?xml version="1.0" encoding="utf-8"?>
<formControlPr xmlns="http://schemas.microsoft.com/office/spreadsheetml/2009/9/main" objectType="CheckBox" fmlaLink="$I$20" noThreeD="1"/>
</file>

<file path=xl/ctrlProps/ctrlProp132.xml><?xml version="1.0" encoding="utf-8"?>
<formControlPr xmlns="http://schemas.microsoft.com/office/spreadsheetml/2009/9/main" objectType="CheckBox" fmlaLink="$I$21" noThreeD="1"/>
</file>

<file path=xl/ctrlProps/ctrlProp133.xml><?xml version="1.0" encoding="utf-8"?>
<formControlPr xmlns="http://schemas.microsoft.com/office/spreadsheetml/2009/9/main" objectType="CheckBox" fmlaLink="$J$14" noThreeD="1"/>
</file>

<file path=xl/ctrlProps/ctrlProp134.xml><?xml version="1.0" encoding="utf-8"?>
<formControlPr xmlns="http://schemas.microsoft.com/office/spreadsheetml/2009/9/main" objectType="CheckBox" fmlaLink="$J$15" noThreeD="1"/>
</file>

<file path=xl/ctrlProps/ctrlProp135.xml><?xml version="1.0" encoding="utf-8"?>
<formControlPr xmlns="http://schemas.microsoft.com/office/spreadsheetml/2009/9/main" objectType="CheckBox" fmlaLink="$J$16" noThreeD="1"/>
</file>

<file path=xl/ctrlProps/ctrlProp136.xml><?xml version="1.0" encoding="utf-8"?>
<formControlPr xmlns="http://schemas.microsoft.com/office/spreadsheetml/2009/9/main" objectType="CheckBox" fmlaLink="$J$17" noThreeD="1"/>
</file>

<file path=xl/ctrlProps/ctrlProp137.xml><?xml version="1.0" encoding="utf-8"?>
<formControlPr xmlns="http://schemas.microsoft.com/office/spreadsheetml/2009/9/main" objectType="CheckBox" fmlaLink="$J$18" noThreeD="1"/>
</file>

<file path=xl/ctrlProps/ctrlProp138.xml><?xml version="1.0" encoding="utf-8"?>
<formControlPr xmlns="http://schemas.microsoft.com/office/spreadsheetml/2009/9/main" objectType="CheckBox" fmlaLink="$J$19" noThreeD="1"/>
</file>

<file path=xl/ctrlProps/ctrlProp139.xml><?xml version="1.0" encoding="utf-8"?>
<formControlPr xmlns="http://schemas.microsoft.com/office/spreadsheetml/2009/9/main" objectType="CheckBox" fmlaLink="$J$20" noThreeD="1"/>
</file>

<file path=xl/ctrlProps/ctrlProp14.xml><?xml version="1.0" encoding="utf-8"?>
<formControlPr xmlns="http://schemas.microsoft.com/office/spreadsheetml/2009/9/main" objectType="CheckBox" fmlaLink="$G$247" lockText="1" noThreeD="1"/>
</file>

<file path=xl/ctrlProps/ctrlProp140.xml><?xml version="1.0" encoding="utf-8"?>
<formControlPr xmlns="http://schemas.microsoft.com/office/spreadsheetml/2009/9/main" objectType="CheckBox" fmlaLink="$J$21" noThreeD="1"/>
</file>

<file path=xl/ctrlProps/ctrlProp141.xml><?xml version="1.0" encoding="utf-8"?>
<formControlPr xmlns="http://schemas.microsoft.com/office/spreadsheetml/2009/9/main" objectType="CheckBox" fmlaLink="$K$14" noThreeD="1"/>
</file>

<file path=xl/ctrlProps/ctrlProp142.xml><?xml version="1.0" encoding="utf-8"?>
<formControlPr xmlns="http://schemas.microsoft.com/office/spreadsheetml/2009/9/main" objectType="CheckBox" fmlaLink="$K$15" noThreeD="1"/>
</file>

<file path=xl/ctrlProps/ctrlProp143.xml><?xml version="1.0" encoding="utf-8"?>
<formControlPr xmlns="http://schemas.microsoft.com/office/spreadsheetml/2009/9/main" objectType="CheckBox" fmlaLink="$K$16" noThreeD="1"/>
</file>

<file path=xl/ctrlProps/ctrlProp144.xml><?xml version="1.0" encoding="utf-8"?>
<formControlPr xmlns="http://schemas.microsoft.com/office/spreadsheetml/2009/9/main" objectType="CheckBox" fmlaLink="$K$17" noThreeD="1"/>
</file>

<file path=xl/ctrlProps/ctrlProp145.xml><?xml version="1.0" encoding="utf-8"?>
<formControlPr xmlns="http://schemas.microsoft.com/office/spreadsheetml/2009/9/main" objectType="CheckBox" fmlaLink="$K$18" noThreeD="1"/>
</file>

<file path=xl/ctrlProps/ctrlProp146.xml><?xml version="1.0" encoding="utf-8"?>
<formControlPr xmlns="http://schemas.microsoft.com/office/spreadsheetml/2009/9/main" objectType="CheckBox" fmlaLink="$K$19" noThreeD="1"/>
</file>

<file path=xl/ctrlProps/ctrlProp147.xml><?xml version="1.0" encoding="utf-8"?>
<formControlPr xmlns="http://schemas.microsoft.com/office/spreadsheetml/2009/9/main" objectType="CheckBox" fmlaLink="$K$20" noThreeD="1"/>
</file>

<file path=xl/ctrlProps/ctrlProp148.xml><?xml version="1.0" encoding="utf-8"?>
<formControlPr xmlns="http://schemas.microsoft.com/office/spreadsheetml/2009/9/main" objectType="CheckBox" fmlaLink="$K$21" noThreeD="1"/>
</file>

<file path=xl/ctrlProps/ctrlProp149.xml><?xml version="1.0" encoding="utf-8"?>
<formControlPr xmlns="http://schemas.microsoft.com/office/spreadsheetml/2009/9/main" objectType="CheckBox" fmlaLink="$L$14" noThreeD="1"/>
</file>

<file path=xl/ctrlProps/ctrlProp15.xml><?xml version="1.0" encoding="utf-8"?>
<formControlPr xmlns="http://schemas.microsoft.com/office/spreadsheetml/2009/9/main" objectType="CheckBox" fmlaLink="$G$248" lockText="1" noThreeD="1"/>
</file>

<file path=xl/ctrlProps/ctrlProp150.xml><?xml version="1.0" encoding="utf-8"?>
<formControlPr xmlns="http://schemas.microsoft.com/office/spreadsheetml/2009/9/main" objectType="CheckBox" fmlaLink="$L$15" noThreeD="1"/>
</file>

<file path=xl/ctrlProps/ctrlProp151.xml><?xml version="1.0" encoding="utf-8"?>
<formControlPr xmlns="http://schemas.microsoft.com/office/spreadsheetml/2009/9/main" objectType="CheckBox" fmlaLink="$L$16" noThreeD="1"/>
</file>

<file path=xl/ctrlProps/ctrlProp152.xml><?xml version="1.0" encoding="utf-8"?>
<formControlPr xmlns="http://schemas.microsoft.com/office/spreadsheetml/2009/9/main" objectType="CheckBox" fmlaLink="$L$17" noThreeD="1"/>
</file>

<file path=xl/ctrlProps/ctrlProp153.xml><?xml version="1.0" encoding="utf-8"?>
<formControlPr xmlns="http://schemas.microsoft.com/office/spreadsheetml/2009/9/main" objectType="CheckBox" fmlaLink="$L$18" noThreeD="1"/>
</file>

<file path=xl/ctrlProps/ctrlProp154.xml><?xml version="1.0" encoding="utf-8"?>
<formControlPr xmlns="http://schemas.microsoft.com/office/spreadsheetml/2009/9/main" objectType="CheckBox" fmlaLink="$L$19" noThreeD="1"/>
</file>

<file path=xl/ctrlProps/ctrlProp155.xml><?xml version="1.0" encoding="utf-8"?>
<formControlPr xmlns="http://schemas.microsoft.com/office/spreadsheetml/2009/9/main" objectType="CheckBox" fmlaLink="$L$20" noThreeD="1"/>
</file>

<file path=xl/ctrlProps/ctrlProp156.xml><?xml version="1.0" encoding="utf-8"?>
<formControlPr xmlns="http://schemas.microsoft.com/office/spreadsheetml/2009/9/main" objectType="CheckBox" fmlaLink="$L$21" noThreeD="1"/>
</file>

<file path=xl/ctrlProps/ctrlProp157.xml><?xml version="1.0" encoding="utf-8"?>
<formControlPr xmlns="http://schemas.microsoft.com/office/spreadsheetml/2009/9/main" objectType="CheckBox" fmlaLink="$I$9" noThreeD="1"/>
</file>

<file path=xl/ctrlProps/ctrlProp158.xml><?xml version="1.0" encoding="utf-8"?>
<formControlPr xmlns="http://schemas.microsoft.com/office/spreadsheetml/2009/9/main" objectType="CheckBox" fmlaLink="$K$9" noThreeD="1"/>
</file>

<file path=xl/ctrlProps/ctrlProp159.xml><?xml version="1.0" encoding="utf-8"?>
<formControlPr xmlns="http://schemas.microsoft.com/office/spreadsheetml/2009/9/main" objectType="CheckBox" fmlaLink="$H$45" lockText="1" noThreeD="1"/>
</file>

<file path=xl/ctrlProps/ctrlProp16.xml><?xml version="1.0" encoding="utf-8"?>
<formControlPr xmlns="http://schemas.microsoft.com/office/spreadsheetml/2009/9/main" objectType="CheckBox" fmlaLink="$G$249" lockText="1" noThreeD="1"/>
</file>

<file path=xl/ctrlProps/ctrlProp160.xml><?xml version="1.0" encoding="utf-8"?>
<formControlPr xmlns="http://schemas.microsoft.com/office/spreadsheetml/2009/9/main" objectType="CheckBox" fmlaLink="$H$46" lockText="1" noThreeD="1"/>
</file>

<file path=xl/ctrlProps/ctrlProp161.xml><?xml version="1.0" encoding="utf-8"?>
<formControlPr xmlns="http://schemas.microsoft.com/office/spreadsheetml/2009/9/main" objectType="CheckBox" fmlaLink="$H$47" lockText="1" noThreeD="1"/>
</file>

<file path=xl/ctrlProps/ctrlProp162.xml><?xml version="1.0" encoding="utf-8"?>
<formControlPr xmlns="http://schemas.microsoft.com/office/spreadsheetml/2009/9/main" objectType="CheckBox" fmlaLink="$H$48" lockText="1" noThreeD="1"/>
</file>

<file path=xl/ctrlProps/ctrlProp163.xml><?xml version="1.0" encoding="utf-8"?>
<formControlPr xmlns="http://schemas.microsoft.com/office/spreadsheetml/2009/9/main" objectType="CheckBox" fmlaLink="$H$49" lockText="1" noThreeD="1"/>
</file>

<file path=xl/ctrlProps/ctrlProp164.xml><?xml version="1.0" encoding="utf-8"?>
<formControlPr xmlns="http://schemas.microsoft.com/office/spreadsheetml/2009/9/main" objectType="CheckBox" fmlaLink="$H$50" lockText="1" noThreeD="1"/>
</file>

<file path=xl/ctrlProps/ctrlProp165.xml><?xml version="1.0" encoding="utf-8"?>
<formControlPr xmlns="http://schemas.microsoft.com/office/spreadsheetml/2009/9/main" objectType="CheckBox" fmlaLink="$H$51" lockText="1" noThreeD="1"/>
</file>

<file path=xl/ctrlProps/ctrlProp166.xml><?xml version="1.0" encoding="utf-8"?>
<formControlPr xmlns="http://schemas.microsoft.com/office/spreadsheetml/2009/9/main" objectType="CheckBox" fmlaLink="$H$52" lockText="1" noThreeD="1"/>
</file>

<file path=xl/ctrlProps/ctrlProp167.xml><?xml version="1.0" encoding="utf-8"?>
<formControlPr xmlns="http://schemas.microsoft.com/office/spreadsheetml/2009/9/main" objectType="CheckBox" fmlaLink="$H$53" lockText="1" noThreeD="1"/>
</file>

<file path=xl/ctrlProps/ctrlProp168.xml><?xml version="1.0" encoding="utf-8"?>
<formControlPr xmlns="http://schemas.microsoft.com/office/spreadsheetml/2009/9/main" objectType="CheckBox" fmlaLink="$H$54" lockText="1" noThreeD="1"/>
</file>

<file path=xl/ctrlProps/ctrlProp169.xml><?xml version="1.0" encoding="utf-8"?>
<formControlPr xmlns="http://schemas.microsoft.com/office/spreadsheetml/2009/9/main" objectType="CheckBox" fmlaLink="$H$55" lockText="1" noThreeD="1"/>
</file>

<file path=xl/ctrlProps/ctrlProp17.xml><?xml version="1.0" encoding="utf-8"?>
<formControlPr xmlns="http://schemas.microsoft.com/office/spreadsheetml/2009/9/main" objectType="CheckBox" fmlaLink="$G$239" lockText="1" noThreeD="1"/>
</file>

<file path=xl/ctrlProps/ctrlProp170.xml><?xml version="1.0" encoding="utf-8"?>
<formControlPr xmlns="http://schemas.microsoft.com/office/spreadsheetml/2009/9/main" objectType="CheckBox" fmlaLink="$H$56" lockText="1" noThreeD="1"/>
</file>

<file path=xl/ctrlProps/ctrlProp171.xml><?xml version="1.0" encoding="utf-8"?>
<formControlPr xmlns="http://schemas.microsoft.com/office/spreadsheetml/2009/9/main" objectType="CheckBox" fmlaLink="$H$57" lockText="1" noThreeD="1"/>
</file>

<file path=xl/ctrlProps/ctrlProp172.xml><?xml version="1.0" encoding="utf-8"?>
<formControlPr xmlns="http://schemas.microsoft.com/office/spreadsheetml/2009/9/main" objectType="CheckBox" fmlaLink="$H$58" lockText="1" noThreeD="1"/>
</file>

<file path=xl/ctrlProps/ctrlProp173.xml><?xml version="1.0" encoding="utf-8"?>
<formControlPr xmlns="http://schemas.microsoft.com/office/spreadsheetml/2009/9/main" objectType="CheckBox" fmlaLink="$H$59" lockText="1" noThreeD="1"/>
</file>

<file path=xl/ctrlProps/ctrlProp174.xml><?xml version="1.0" encoding="utf-8"?>
<formControlPr xmlns="http://schemas.microsoft.com/office/spreadsheetml/2009/9/main" objectType="CheckBox" fmlaLink="$H$60" lockText="1" noThreeD="1"/>
</file>

<file path=xl/ctrlProps/ctrlProp175.xml><?xml version="1.0" encoding="utf-8"?>
<formControlPr xmlns="http://schemas.microsoft.com/office/spreadsheetml/2009/9/main" objectType="CheckBox" fmlaLink="$H$61" lockText="1" noThreeD="1"/>
</file>

<file path=xl/ctrlProps/ctrlProp176.xml><?xml version="1.0" encoding="utf-8"?>
<formControlPr xmlns="http://schemas.microsoft.com/office/spreadsheetml/2009/9/main" objectType="CheckBox" fmlaLink="$H$62" lockText="1" noThreeD="1"/>
</file>

<file path=xl/ctrlProps/ctrlProp177.xml><?xml version="1.0" encoding="utf-8"?>
<formControlPr xmlns="http://schemas.microsoft.com/office/spreadsheetml/2009/9/main" objectType="CheckBox" fmlaLink="$H$63" lockText="1" noThreeD="1"/>
</file>

<file path=xl/ctrlProps/ctrlProp178.xml><?xml version="1.0" encoding="utf-8"?>
<formControlPr xmlns="http://schemas.microsoft.com/office/spreadsheetml/2009/9/main" objectType="CheckBox" fmlaLink="$H$38" lockText="1" noThreeD="1"/>
</file>

<file path=xl/ctrlProps/ctrlProp179.xml><?xml version="1.0" encoding="utf-8"?>
<formControlPr xmlns="http://schemas.microsoft.com/office/spreadsheetml/2009/9/main" objectType="CheckBox" fmlaLink="$H$39" lockText="1" noThreeD="1"/>
</file>

<file path=xl/ctrlProps/ctrlProp18.xml><?xml version="1.0" encoding="utf-8"?>
<formControlPr xmlns="http://schemas.microsoft.com/office/spreadsheetml/2009/9/main" objectType="CheckBox" fmlaLink="$G$240" lockText="1" noThreeD="1"/>
</file>

<file path=xl/ctrlProps/ctrlProp180.xml><?xml version="1.0" encoding="utf-8"?>
<formControlPr xmlns="http://schemas.microsoft.com/office/spreadsheetml/2009/9/main" objectType="CheckBox" fmlaLink="$H$40" lockText="1" noThreeD="1"/>
</file>

<file path=xl/ctrlProps/ctrlProp181.xml><?xml version="1.0" encoding="utf-8"?>
<formControlPr xmlns="http://schemas.microsoft.com/office/spreadsheetml/2009/9/main" objectType="CheckBox" fmlaLink="$H$37" lockText="1" noThreeD="1"/>
</file>

<file path=xl/ctrlProps/ctrlProp182.xml><?xml version="1.0" encoding="utf-8"?>
<formControlPr xmlns="http://schemas.microsoft.com/office/spreadsheetml/2009/9/main" objectType="CheckBox" fmlaLink="$I$82" noThreeD="1"/>
</file>

<file path=xl/ctrlProps/ctrlProp183.xml><?xml version="1.0" encoding="utf-8"?>
<formControlPr xmlns="http://schemas.microsoft.com/office/spreadsheetml/2009/9/main" objectType="CheckBox" fmlaLink="$K$82" noThreeD="1"/>
</file>

<file path=xl/ctrlProps/ctrlProp19.xml><?xml version="1.0" encoding="utf-8"?>
<formControlPr xmlns="http://schemas.microsoft.com/office/spreadsheetml/2009/9/main" objectType="CheckBox" fmlaLink="$G$243" lockText="1" noThreeD="1"/>
</file>

<file path=xl/ctrlProps/ctrlProp2.xml><?xml version="1.0" encoding="utf-8"?>
<formControlPr xmlns="http://schemas.microsoft.com/office/spreadsheetml/2009/9/main" objectType="CheckBox" fmlaLink="$K$23" lockText="1" noThreeD="1"/>
</file>

<file path=xl/ctrlProps/ctrlProp20.xml><?xml version="1.0" encoding="utf-8"?>
<formControlPr xmlns="http://schemas.microsoft.com/office/spreadsheetml/2009/9/main" objectType="Drop" dropStyle="combo" dx="20" fmlaLink="$J$19" fmlaRange="ateco2025!$B$1:$B$3236" noThreeD="1" sel="1" val="3228"/>
</file>

<file path=xl/ctrlProps/ctrlProp21.xml><?xml version="1.0" encoding="utf-8"?>
<formControlPr xmlns="http://schemas.microsoft.com/office/spreadsheetml/2009/9/main" objectType="CheckBox" fmlaLink="$I$275" lockText="1" noThreeD="1"/>
</file>

<file path=xl/ctrlProps/ctrlProp22.xml><?xml version="1.0" encoding="utf-8"?>
<formControlPr xmlns="http://schemas.microsoft.com/office/spreadsheetml/2009/9/main" objectType="CheckBox" fmlaLink="$K$275" lockText="1" noThreeD="1"/>
</file>

<file path=xl/ctrlProps/ctrlProp23.xml><?xml version="1.0" encoding="utf-8"?>
<formControlPr xmlns="http://schemas.microsoft.com/office/spreadsheetml/2009/9/main" objectType="CheckBox" fmlaLink="$G$286" lockText="1" noThreeD="1"/>
</file>

<file path=xl/ctrlProps/ctrlProp24.xml><?xml version="1.0" encoding="utf-8"?>
<formControlPr xmlns="http://schemas.microsoft.com/office/spreadsheetml/2009/9/main" objectType="CheckBox" fmlaLink="$G$287" lockText="1" noThreeD="1"/>
</file>

<file path=xl/ctrlProps/ctrlProp25.xml><?xml version="1.0" encoding="utf-8"?>
<formControlPr xmlns="http://schemas.microsoft.com/office/spreadsheetml/2009/9/main" objectType="CheckBox" fmlaLink="$G$288" lockText="1" noThreeD="1"/>
</file>

<file path=xl/ctrlProps/ctrlProp26.xml><?xml version="1.0" encoding="utf-8"?>
<formControlPr xmlns="http://schemas.microsoft.com/office/spreadsheetml/2009/9/main" objectType="CheckBox" fmlaLink="$G$289" lockText="1" noThreeD="1"/>
</file>

<file path=xl/ctrlProps/ctrlProp27.xml><?xml version="1.0" encoding="utf-8"?>
<formControlPr xmlns="http://schemas.microsoft.com/office/spreadsheetml/2009/9/main" objectType="CheckBox" fmlaLink="$G$290" lockText="1" noThreeD="1"/>
</file>

<file path=xl/ctrlProps/ctrlProp28.xml><?xml version="1.0" encoding="utf-8"?>
<formControlPr xmlns="http://schemas.microsoft.com/office/spreadsheetml/2009/9/main" objectType="CheckBox" fmlaLink="$G$291" lockText="1" noThreeD="1"/>
</file>

<file path=xl/ctrlProps/ctrlProp29.xml><?xml version="1.0" encoding="utf-8"?>
<formControlPr xmlns="http://schemas.microsoft.com/office/spreadsheetml/2009/9/main" objectType="CheckBox" fmlaLink="$G$292" lockText="1" noThreeD="1"/>
</file>

<file path=xl/ctrlProps/ctrlProp3.xml><?xml version="1.0" encoding="utf-8"?>
<formControlPr xmlns="http://schemas.microsoft.com/office/spreadsheetml/2009/9/main" objectType="CheckBox" fmlaLink="$E$27" lockText="1" noThreeD="1"/>
</file>

<file path=xl/ctrlProps/ctrlProp30.xml><?xml version="1.0" encoding="utf-8"?>
<formControlPr xmlns="http://schemas.microsoft.com/office/spreadsheetml/2009/9/main" objectType="CheckBox" fmlaLink="$G$296" lockText="1" noThreeD="1"/>
</file>

<file path=xl/ctrlProps/ctrlProp31.xml><?xml version="1.0" encoding="utf-8"?>
<formControlPr xmlns="http://schemas.microsoft.com/office/spreadsheetml/2009/9/main" objectType="CheckBox" fmlaLink="$G$297" lockText="1" noThreeD="1"/>
</file>

<file path=xl/ctrlProps/ctrlProp32.xml><?xml version="1.0" encoding="utf-8"?>
<formControlPr xmlns="http://schemas.microsoft.com/office/spreadsheetml/2009/9/main" objectType="CheckBox" fmlaLink="$G$298" lockText="1" noThreeD="1"/>
</file>

<file path=xl/ctrlProps/ctrlProp33.xml><?xml version="1.0" encoding="utf-8"?>
<formControlPr xmlns="http://schemas.microsoft.com/office/spreadsheetml/2009/9/main" objectType="CheckBox" fmlaLink="$G$299" lockText="1" noThreeD="1"/>
</file>

<file path=xl/ctrlProps/ctrlProp34.xml><?xml version="1.0" encoding="utf-8"?>
<formControlPr xmlns="http://schemas.microsoft.com/office/spreadsheetml/2009/9/main" objectType="CheckBox" fmlaLink="$G$300" lockText="1" noThreeD="1"/>
</file>

<file path=xl/ctrlProps/ctrlProp35.xml><?xml version="1.0" encoding="utf-8"?>
<formControlPr xmlns="http://schemas.microsoft.com/office/spreadsheetml/2009/9/main" objectType="CheckBox" fmlaLink="$G$304" lockText="1" noThreeD="1"/>
</file>

<file path=xl/ctrlProps/ctrlProp36.xml><?xml version="1.0" encoding="utf-8"?>
<formControlPr xmlns="http://schemas.microsoft.com/office/spreadsheetml/2009/9/main" objectType="CheckBox" fmlaLink="$G$305" lockText="1" noThreeD="1"/>
</file>

<file path=xl/ctrlProps/ctrlProp37.xml><?xml version="1.0" encoding="utf-8"?>
<formControlPr xmlns="http://schemas.microsoft.com/office/spreadsheetml/2009/9/main" objectType="CheckBox" fmlaLink="$G$306" lockText="1" noThreeD="1"/>
</file>

<file path=xl/ctrlProps/ctrlProp38.xml><?xml version="1.0" encoding="utf-8"?>
<formControlPr xmlns="http://schemas.microsoft.com/office/spreadsheetml/2009/9/main" objectType="CheckBox" fmlaLink="$G$307" lockText="1" noThreeD="1"/>
</file>

<file path=xl/ctrlProps/ctrlProp39.xml><?xml version="1.0" encoding="utf-8"?>
<formControlPr xmlns="http://schemas.microsoft.com/office/spreadsheetml/2009/9/main" objectType="CheckBox" fmlaLink="$G$308" lockText="1" noThreeD="1"/>
</file>

<file path=xl/ctrlProps/ctrlProp4.xml><?xml version="1.0" encoding="utf-8"?>
<formControlPr xmlns="http://schemas.microsoft.com/office/spreadsheetml/2009/9/main" objectType="CheckBox" fmlaLink="$E$29" lockText="1" noThreeD="1"/>
</file>

<file path=xl/ctrlProps/ctrlProp40.xml><?xml version="1.0" encoding="utf-8"?>
<formControlPr xmlns="http://schemas.microsoft.com/office/spreadsheetml/2009/9/main" objectType="CheckBox" fmlaLink="$G$313" lockText="1" noThreeD="1"/>
</file>

<file path=xl/ctrlProps/ctrlProp41.xml><?xml version="1.0" encoding="utf-8"?>
<formControlPr xmlns="http://schemas.microsoft.com/office/spreadsheetml/2009/9/main" objectType="CheckBox" fmlaLink="$G312" lockText="1" noThreeD="1"/>
</file>

<file path=xl/ctrlProps/ctrlProp42.xml><?xml version="1.0" encoding="utf-8"?>
<formControlPr xmlns="http://schemas.microsoft.com/office/spreadsheetml/2009/9/main" objectType="CheckBox" fmlaLink="$G314" lockText="1" noThreeD="1"/>
</file>

<file path=xl/ctrlProps/ctrlProp43.xml><?xml version="1.0" encoding="utf-8"?>
<formControlPr xmlns="http://schemas.microsoft.com/office/spreadsheetml/2009/9/main" objectType="CheckBox" fmlaLink="$I$386" lockText="1" noThreeD="1"/>
</file>

<file path=xl/ctrlProps/ctrlProp44.xml><?xml version="1.0" encoding="utf-8"?>
<formControlPr xmlns="http://schemas.microsoft.com/office/spreadsheetml/2009/9/main" objectType="CheckBox" fmlaLink="$K$386" lockText="1" noThreeD="1"/>
</file>

<file path=xl/ctrlProps/ctrlProp45.xml><?xml version="1.0" encoding="utf-8"?>
<formControlPr xmlns="http://schemas.microsoft.com/office/spreadsheetml/2009/9/main" objectType="CheckBox" fmlaLink="$I$397" lockText="1" noThreeD="1"/>
</file>

<file path=xl/ctrlProps/ctrlProp46.xml><?xml version="1.0" encoding="utf-8"?>
<formControlPr xmlns="http://schemas.microsoft.com/office/spreadsheetml/2009/9/main" objectType="CheckBox" fmlaLink="$K$397" lockText="1" noThreeD="1"/>
</file>

<file path=xl/ctrlProps/ctrlProp47.xml><?xml version="1.0" encoding="utf-8"?>
<formControlPr xmlns="http://schemas.microsoft.com/office/spreadsheetml/2009/9/main" objectType="CheckBox" fmlaLink="$I$322" lockText="1" noThreeD="1"/>
</file>

<file path=xl/ctrlProps/ctrlProp48.xml><?xml version="1.0" encoding="utf-8"?>
<formControlPr xmlns="http://schemas.microsoft.com/office/spreadsheetml/2009/9/main" objectType="CheckBox" fmlaLink="$K$322" lockText="1" noThreeD="1"/>
</file>

<file path=xl/ctrlProps/ctrlProp49.xml><?xml version="1.0" encoding="utf-8"?>
<formControlPr xmlns="http://schemas.microsoft.com/office/spreadsheetml/2009/9/main" objectType="CheckBox" fmlaLink="$K$326" lockText="1" noThreeD="1"/>
</file>

<file path=xl/ctrlProps/ctrlProp5.xml><?xml version="1.0" encoding="utf-8"?>
<formControlPr xmlns="http://schemas.microsoft.com/office/spreadsheetml/2009/9/main" objectType="Drop" dropStyle="combo" dx="20" fmlaLink="K27" fmlaRange="provincia!$B$1:$B$109" noThreeD="1" sel="1" val="0"/>
</file>

<file path=xl/ctrlProps/ctrlProp50.xml><?xml version="1.0" encoding="utf-8"?>
<formControlPr xmlns="http://schemas.microsoft.com/office/spreadsheetml/2009/9/main" objectType="CheckBox" fmlaLink="$K$329" lockText="1" noThreeD="1"/>
</file>

<file path=xl/ctrlProps/ctrlProp51.xml><?xml version="1.0" encoding="utf-8"?>
<formControlPr xmlns="http://schemas.microsoft.com/office/spreadsheetml/2009/9/main" objectType="CheckBox" fmlaLink="$K$332" lockText="1" noThreeD="1"/>
</file>

<file path=xl/ctrlProps/ctrlProp52.xml><?xml version="1.0" encoding="utf-8"?>
<formControlPr xmlns="http://schemas.microsoft.com/office/spreadsheetml/2009/9/main" objectType="CheckBox" fmlaLink="$K$335" lockText="1" noThreeD="1"/>
</file>

<file path=xl/ctrlProps/ctrlProp53.xml><?xml version="1.0" encoding="utf-8"?>
<formControlPr xmlns="http://schemas.microsoft.com/office/spreadsheetml/2009/9/main" objectType="CheckBox" fmlaLink="$I$152" lockText="1" noThreeD="1"/>
</file>

<file path=xl/ctrlProps/ctrlProp54.xml><?xml version="1.0" encoding="utf-8"?>
<formControlPr xmlns="http://schemas.microsoft.com/office/spreadsheetml/2009/9/main" objectType="CheckBox" fmlaLink="$I$153" lockText="1" noThreeD="1"/>
</file>

<file path=xl/ctrlProps/ctrlProp55.xml><?xml version="1.0" encoding="utf-8"?>
<formControlPr xmlns="http://schemas.microsoft.com/office/spreadsheetml/2009/9/main" objectType="CheckBox" fmlaLink="$I$342" lockText="1" noThreeD="1"/>
</file>

<file path=xl/ctrlProps/ctrlProp56.xml><?xml version="1.0" encoding="utf-8"?>
<formControlPr xmlns="http://schemas.microsoft.com/office/spreadsheetml/2009/9/main" objectType="CheckBox" fmlaLink="$K$342" lockText="1" noThreeD="1"/>
</file>

<file path=xl/ctrlProps/ctrlProp57.xml><?xml version="1.0" encoding="utf-8"?>
<formControlPr xmlns="http://schemas.microsoft.com/office/spreadsheetml/2009/9/main" objectType="CheckBox" fmlaLink="$I$340" lockText="1" noThreeD="1"/>
</file>

<file path=xl/ctrlProps/ctrlProp58.xml><?xml version="1.0" encoding="utf-8"?>
<formControlPr xmlns="http://schemas.microsoft.com/office/spreadsheetml/2009/9/main" objectType="CheckBox" fmlaLink="$K$340" lockText="1" noThreeD="1"/>
</file>

<file path=xl/ctrlProps/ctrlProp59.xml><?xml version="1.0" encoding="utf-8"?>
<formControlPr xmlns="http://schemas.microsoft.com/office/spreadsheetml/2009/9/main" objectType="CheckBox" fmlaLink="$K$186" lockText="1" noThreeD="1"/>
</file>

<file path=xl/ctrlProps/ctrlProp6.xml><?xml version="1.0" encoding="utf-8"?>
<formControlPr xmlns="http://schemas.microsoft.com/office/spreadsheetml/2009/9/main" objectType="Drop" dropStyle="combo" dx="20" fmlaLink="K29" fmlaRange="provincia!$B$1:$B$109" noThreeD="1" sel="1" val="0"/>
</file>

<file path=xl/ctrlProps/ctrlProp60.xml><?xml version="1.0" encoding="utf-8"?>
<formControlPr xmlns="http://schemas.microsoft.com/office/spreadsheetml/2009/9/main" objectType="CheckBox" fmlaLink="$K$176" lockText="1" noThreeD="1"/>
</file>

<file path=xl/ctrlProps/ctrlProp61.xml><?xml version="1.0" encoding="utf-8"?>
<formControlPr xmlns="http://schemas.microsoft.com/office/spreadsheetml/2009/9/main" objectType="CheckBox" fmlaLink="$K$179" lockText="1" noThreeD="1"/>
</file>

<file path=xl/ctrlProps/ctrlProp62.xml><?xml version="1.0" encoding="utf-8"?>
<formControlPr xmlns="http://schemas.microsoft.com/office/spreadsheetml/2009/9/main" objectType="CheckBox" fmlaLink="$K$177" lockText="1" noThreeD="1"/>
</file>

<file path=xl/ctrlProps/ctrlProp63.xml><?xml version="1.0" encoding="utf-8"?>
<formControlPr xmlns="http://schemas.microsoft.com/office/spreadsheetml/2009/9/main" objectType="CheckBox" fmlaLink="$K$175" lockText="1" noThreeD="1"/>
</file>

<file path=xl/ctrlProps/ctrlProp64.xml><?xml version="1.0" encoding="utf-8"?>
<formControlPr xmlns="http://schemas.microsoft.com/office/spreadsheetml/2009/9/main" objectType="CheckBox" fmlaLink="$K$178" lockText="1" noThreeD="1"/>
</file>

<file path=xl/ctrlProps/ctrlProp65.xml><?xml version="1.0" encoding="utf-8"?>
<formControlPr xmlns="http://schemas.microsoft.com/office/spreadsheetml/2009/9/main" objectType="CheckBox" fmlaLink="$K$187" lockText="1" noThreeD="1"/>
</file>

<file path=xl/ctrlProps/ctrlProp66.xml><?xml version="1.0" encoding="utf-8"?>
<formControlPr xmlns="http://schemas.microsoft.com/office/spreadsheetml/2009/9/main" objectType="CheckBox" fmlaLink="$K$192" lockText="1" noThreeD="1"/>
</file>

<file path=xl/ctrlProps/ctrlProp67.xml><?xml version="1.0" encoding="utf-8"?>
<formControlPr xmlns="http://schemas.microsoft.com/office/spreadsheetml/2009/9/main" objectType="CheckBox" fmlaLink="$K$193" lockText="1" noThreeD="1"/>
</file>

<file path=xl/ctrlProps/ctrlProp68.xml><?xml version="1.0" encoding="utf-8"?>
<formControlPr xmlns="http://schemas.microsoft.com/office/spreadsheetml/2009/9/main" objectType="CheckBox" fmlaLink="$K$202" lockText="1" noThreeD="1"/>
</file>

<file path=xl/ctrlProps/ctrlProp69.xml><?xml version="1.0" encoding="utf-8"?>
<formControlPr xmlns="http://schemas.microsoft.com/office/spreadsheetml/2009/9/main" objectType="CheckBox" fmlaLink="$K$203" lockText="1" noThreeD="1"/>
</file>

<file path=xl/ctrlProps/ctrlProp7.xml><?xml version="1.0" encoding="utf-8"?>
<formControlPr xmlns="http://schemas.microsoft.com/office/spreadsheetml/2009/9/main" objectType="CheckBox" fmlaLink="$I$225" lockText="1" noThreeD="1"/>
</file>

<file path=xl/ctrlProps/ctrlProp70.xml><?xml version="1.0" encoding="utf-8"?>
<formControlPr xmlns="http://schemas.microsoft.com/office/spreadsheetml/2009/9/main" objectType="CheckBox" fmlaLink="$K$204" lockText="1" noThreeD="1"/>
</file>

<file path=xl/ctrlProps/ctrlProp71.xml><?xml version="1.0" encoding="utf-8"?>
<formControlPr xmlns="http://schemas.microsoft.com/office/spreadsheetml/2009/9/main" objectType="CheckBox" fmlaLink="$K$207" lockText="1" noThreeD="1"/>
</file>

<file path=xl/ctrlProps/ctrlProp72.xml><?xml version="1.0" encoding="utf-8"?>
<formControlPr xmlns="http://schemas.microsoft.com/office/spreadsheetml/2009/9/main" objectType="CheckBox" fmlaLink="$K$208" lockText="1" noThreeD="1"/>
</file>

<file path=xl/ctrlProps/ctrlProp73.xml><?xml version="1.0" encoding="utf-8"?>
<formControlPr xmlns="http://schemas.microsoft.com/office/spreadsheetml/2009/9/main" objectType="CheckBox" fmlaLink="$K$209" lockText="1" noThreeD="1"/>
</file>

<file path=xl/ctrlProps/ctrlProp74.xml><?xml version="1.0" encoding="utf-8"?>
<formControlPr xmlns="http://schemas.microsoft.com/office/spreadsheetml/2009/9/main" objectType="CheckBox" fmlaLink="$K$210" lockText="1" noThreeD="1"/>
</file>

<file path=xl/ctrlProps/ctrlProp75.xml><?xml version="1.0" encoding="utf-8"?>
<formControlPr xmlns="http://schemas.microsoft.com/office/spreadsheetml/2009/9/main" objectType="CheckBox" fmlaLink="$K$214" lockText="1" noThreeD="1"/>
</file>

<file path=xl/ctrlProps/ctrlProp76.xml><?xml version="1.0" encoding="utf-8"?>
<formControlPr xmlns="http://schemas.microsoft.com/office/spreadsheetml/2009/9/main" objectType="CheckBox" fmlaLink="$K$215" lockText="1" noThreeD="1"/>
</file>

<file path=xl/ctrlProps/ctrlProp77.xml><?xml version="1.0" encoding="utf-8"?>
<formControlPr xmlns="http://schemas.microsoft.com/office/spreadsheetml/2009/9/main" objectType="CheckBox" fmlaLink="$K$216" lockText="1" noThreeD="1"/>
</file>

<file path=xl/ctrlProps/ctrlProp78.xml><?xml version="1.0" encoding="utf-8"?>
<formControlPr xmlns="http://schemas.microsoft.com/office/spreadsheetml/2009/9/main" objectType="CheckBox" fmlaLink="$K$217" lockText="1" noThreeD="1"/>
</file>

<file path=xl/ctrlProps/ctrlProp79.xml><?xml version="1.0" encoding="utf-8"?>
<formControlPr xmlns="http://schemas.microsoft.com/office/spreadsheetml/2009/9/main" objectType="CheckBox" fmlaLink="$K$218" lockText="1" noThreeD="1"/>
</file>

<file path=xl/ctrlProps/ctrlProp8.xml><?xml version="1.0" encoding="utf-8"?>
<formControlPr xmlns="http://schemas.microsoft.com/office/spreadsheetml/2009/9/main" objectType="CheckBox" fmlaLink="$K$225" lockText="1" noThreeD="1"/>
</file>

<file path=xl/ctrlProps/ctrlProp80.xml><?xml version="1.0" encoding="utf-8"?>
<formControlPr xmlns="http://schemas.microsoft.com/office/spreadsheetml/2009/9/main" objectType="CheckBox" fmlaLink="$K$219" lockText="1" noThreeD="1"/>
</file>

<file path=xl/ctrlProps/ctrlProp81.xml><?xml version="1.0" encoding="utf-8"?>
<formControlPr xmlns="http://schemas.microsoft.com/office/spreadsheetml/2009/9/main" objectType="CheckBox" fmlaLink="$K$188" lockText="1" noThreeD="1"/>
</file>

<file path=xl/ctrlProps/ctrlProp82.xml><?xml version="1.0" encoding="utf-8"?>
<formControlPr xmlns="http://schemas.microsoft.com/office/spreadsheetml/2009/9/main" objectType="CheckBox" fmlaLink="$K$189" lockText="1" noThreeD="1"/>
</file>

<file path=xl/ctrlProps/ctrlProp83.xml><?xml version="1.0" encoding="utf-8"?>
<formControlPr xmlns="http://schemas.microsoft.com/office/spreadsheetml/2009/9/main" objectType="CheckBox" fmlaLink="$K$185" lockText="1" noThreeD="1"/>
</file>

<file path=xl/ctrlProps/ctrlProp84.xml><?xml version="1.0" encoding="utf-8"?>
<formControlPr xmlns="http://schemas.microsoft.com/office/spreadsheetml/2009/9/main" objectType="CheckBox" fmlaLink="$K$193" lockText="1" noThreeD="1"/>
</file>

<file path=xl/ctrlProps/ctrlProp85.xml><?xml version="1.0" encoding="utf-8"?>
<formControlPr xmlns="http://schemas.microsoft.com/office/spreadsheetml/2009/9/main" objectType="CheckBox" fmlaLink="$K$194" lockText="1" noThreeD="1"/>
</file>

<file path=xl/ctrlProps/ctrlProp86.xml><?xml version="1.0" encoding="utf-8"?>
<formControlPr xmlns="http://schemas.microsoft.com/office/spreadsheetml/2009/9/main" objectType="CheckBox" fmlaLink="$K$195" lockText="1" noThreeD="1"/>
</file>

<file path=xl/ctrlProps/ctrlProp87.xml><?xml version="1.0" encoding="utf-8"?>
<formControlPr xmlns="http://schemas.microsoft.com/office/spreadsheetml/2009/9/main" objectType="CheckBox" fmlaLink="$K$196" lockText="1" noThreeD="1"/>
</file>

<file path=xl/ctrlProps/ctrlProp88.xml><?xml version="1.0" encoding="utf-8"?>
<formControlPr xmlns="http://schemas.microsoft.com/office/spreadsheetml/2009/9/main" objectType="CheckBox" fmlaLink="$K$198" lockText="1" noThreeD="1"/>
</file>

<file path=xl/ctrlProps/ctrlProp89.xml><?xml version="1.0" encoding="utf-8"?>
<formControlPr xmlns="http://schemas.microsoft.com/office/spreadsheetml/2009/9/main" objectType="CheckBox" fmlaLink="$K$197" lockText="1" noThreeD="1"/>
</file>

<file path=xl/ctrlProps/ctrlProp9.xml><?xml version="1.0" encoding="utf-8"?>
<formControlPr xmlns="http://schemas.microsoft.com/office/spreadsheetml/2009/9/main" objectType="CheckBox" fmlaLink="$G$241" lockText="1" noThreeD="1"/>
</file>

<file path=xl/ctrlProps/ctrlProp90.xml><?xml version="1.0" encoding="utf-8"?>
<formControlPr xmlns="http://schemas.microsoft.com/office/spreadsheetml/2009/9/main" objectType="CheckBox" fmlaLink="$K$199" lockText="1" noThreeD="1"/>
</file>

<file path=xl/ctrlProps/ctrlProp91.xml><?xml version="1.0" encoding="utf-8"?>
<formControlPr xmlns="http://schemas.microsoft.com/office/spreadsheetml/2009/9/main" objectType="CheckBox" fmlaLink="$K$198" lockText="1" noThreeD="1"/>
</file>

<file path=xl/ctrlProps/ctrlProp92.xml><?xml version="1.0" encoding="utf-8"?>
<formControlPr xmlns="http://schemas.microsoft.com/office/spreadsheetml/2009/9/main" objectType="CheckBox" fmlaLink="$I$232" lockText="1" noThreeD="1"/>
</file>

<file path=xl/ctrlProps/ctrlProp93.xml><?xml version="1.0" encoding="utf-8"?>
<formControlPr xmlns="http://schemas.microsoft.com/office/spreadsheetml/2009/9/main" objectType="CheckBox" fmlaLink="$K$232" lockText="1" noThreeD="1"/>
</file>

<file path=xl/ctrlProps/ctrlProp94.xml><?xml version="1.0" encoding="utf-8"?>
<formControlPr xmlns="http://schemas.microsoft.com/office/spreadsheetml/2009/9/main" objectType="CheckBox" fmlaLink="$I$235" lockText="1" noThreeD="1"/>
</file>

<file path=xl/ctrlProps/ctrlProp95.xml><?xml version="1.0" encoding="utf-8"?>
<formControlPr xmlns="http://schemas.microsoft.com/office/spreadsheetml/2009/9/main" objectType="CheckBox" fmlaLink="$K$235" lockText="1" noThreeD="1"/>
</file>

<file path=xl/ctrlProps/ctrlProp96.xml><?xml version="1.0" encoding="utf-8"?>
<formControlPr xmlns="http://schemas.microsoft.com/office/spreadsheetml/2009/9/main" objectType="CheckBox" fmlaLink="$I$229" lockText="1" noThreeD="1"/>
</file>

<file path=xl/ctrlProps/ctrlProp97.xml><?xml version="1.0" encoding="utf-8"?>
<formControlPr xmlns="http://schemas.microsoft.com/office/spreadsheetml/2009/9/main" objectType="CheckBox" fmlaLink="$I$230" lockText="1" noThreeD="1"/>
</file>

<file path=xl/ctrlProps/ctrlProp98.xml><?xml version="1.0" encoding="utf-8"?>
<formControlPr xmlns="http://schemas.microsoft.com/office/spreadsheetml/2009/9/main" objectType="CheckBox" fmlaLink="$J$255" lockText="1" noThreeD="1"/>
</file>

<file path=xl/ctrlProps/ctrlProp99.xml><?xml version="1.0" encoding="utf-8"?>
<formControlPr xmlns="http://schemas.microsoft.com/office/spreadsheetml/2009/9/main" objectType="CheckBox" fmlaLink="$J$256" lockText="1" noThreeD="1"/>
</file>

<file path=xl/drawings/_rels/drawing1.xml.rels><?xml version="1.0" encoding="UTF-8" standalone="yes"?>
<Relationships xmlns="http://schemas.openxmlformats.org/package/2006/relationships"><Relationship Id="rId2" Type="http://schemas.openxmlformats.org/officeDocument/2006/relationships/hyperlink" Target="#'Focus - POLITICHE RETRIBUTIVE'!A8"/><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hyperlink" Target="#questionario!A274"/></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absolute">
    <xdr:from>
      <xdr:col>0</xdr:col>
      <xdr:colOff>281940</xdr:colOff>
      <xdr:row>0</xdr:row>
      <xdr:rowOff>0</xdr:rowOff>
    </xdr:from>
    <xdr:to>
      <xdr:col>1</xdr:col>
      <xdr:colOff>373380</xdr:colOff>
      <xdr:row>3</xdr:row>
      <xdr:rowOff>8709</xdr:rowOff>
    </xdr:to>
    <xdr:pic>
      <xdr:nvPicPr>
        <xdr:cNvPr id="2" name="Immagine 3" descr="ML_280_BAN.JPG">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srcRect l="1408" t="4070" r="68727" b="6976"/>
        <a:stretch>
          <a:fillRect/>
        </a:stretch>
      </xdr:blipFill>
      <xdr:spPr bwMode="auto">
        <a:xfrm>
          <a:off x="281940" y="0"/>
          <a:ext cx="769620" cy="716280"/>
        </a:xfrm>
        <a:prstGeom prst="rect">
          <a:avLst/>
        </a:prstGeom>
        <a:noFill/>
        <a:ln w="9525">
          <a:noFill/>
          <a:miter lim="800000"/>
          <a:headEnd/>
          <a:tailEnd/>
        </a:ln>
      </xdr:spPr>
    </xdr:pic>
    <xdr:clientData/>
  </xdr:twoCellAnchor>
  <mc:AlternateContent xmlns:mc="http://schemas.openxmlformats.org/markup-compatibility/2006">
    <mc:Choice xmlns:a14="http://schemas.microsoft.com/office/drawing/2010/main" Requires="a14">
      <xdr:twoCellAnchor editAs="oneCell">
        <xdr:from>
          <xdr:col>8</xdr:col>
          <xdr:colOff>152400</xdr:colOff>
          <xdr:row>22</xdr:row>
          <xdr:rowOff>28575</xdr:rowOff>
        </xdr:from>
        <xdr:to>
          <xdr:col>8</xdr:col>
          <xdr:colOff>390525</xdr:colOff>
          <xdr:row>23</xdr:row>
          <xdr:rowOff>38100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22</xdr:row>
          <xdr:rowOff>38100</xdr:rowOff>
        </xdr:from>
        <xdr:to>
          <xdr:col>10</xdr:col>
          <xdr:colOff>352425</xdr:colOff>
          <xdr:row>23</xdr:row>
          <xdr:rowOff>38100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266700</xdr:colOff>
          <xdr:row>26</xdr:row>
          <xdr:rowOff>28575</xdr:rowOff>
        </xdr:from>
        <xdr:to>
          <xdr:col>4</xdr:col>
          <xdr:colOff>504825</xdr:colOff>
          <xdr:row>27</xdr:row>
          <xdr:rowOff>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257175</xdr:colOff>
          <xdr:row>28</xdr:row>
          <xdr:rowOff>0</xdr:rowOff>
        </xdr:from>
        <xdr:to>
          <xdr:col>4</xdr:col>
          <xdr:colOff>485775</xdr:colOff>
          <xdr:row>28</xdr:row>
          <xdr:rowOff>219075</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638175</xdr:colOff>
          <xdr:row>25</xdr:row>
          <xdr:rowOff>219075</xdr:rowOff>
        </xdr:from>
        <xdr:to>
          <xdr:col>10</xdr:col>
          <xdr:colOff>638175</xdr:colOff>
          <xdr:row>26</xdr:row>
          <xdr:rowOff>200025</xdr:rowOff>
        </xdr:to>
        <xdr:sp macro="" textlink="">
          <xdr:nvSpPr>
            <xdr:cNvPr id="1029" name="Drop Down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647700</xdr:colOff>
          <xdr:row>27</xdr:row>
          <xdr:rowOff>219075</xdr:rowOff>
        </xdr:from>
        <xdr:to>
          <xdr:col>10</xdr:col>
          <xdr:colOff>657225</xdr:colOff>
          <xdr:row>28</xdr:row>
          <xdr:rowOff>190500</xdr:rowOff>
        </xdr:to>
        <xdr:sp macro="" textlink="">
          <xdr:nvSpPr>
            <xdr:cNvPr id="1030" name="Drop Down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224</xdr:row>
          <xdr:rowOff>66675</xdr:rowOff>
        </xdr:from>
        <xdr:to>
          <xdr:col>8</xdr:col>
          <xdr:colOff>333375</xdr:colOff>
          <xdr:row>225</xdr:row>
          <xdr:rowOff>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28575</xdr:colOff>
          <xdr:row>224</xdr:row>
          <xdr:rowOff>66675</xdr:rowOff>
        </xdr:from>
        <xdr:to>
          <xdr:col>10</xdr:col>
          <xdr:colOff>314325</xdr:colOff>
          <xdr:row>225</xdr:row>
          <xdr:rowOff>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240</xdr:row>
          <xdr:rowOff>38100</xdr:rowOff>
        </xdr:from>
        <xdr:to>
          <xdr:col>6</xdr:col>
          <xdr:colOff>523875</xdr:colOff>
          <xdr:row>240</xdr:row>
          <xdr:rowOff>219075</xdr:rowOff>
        </xdr:to>
        <xdr:sp macro="" textlink="">
          <xdr:nvSpPr>
            <xdr:cNvPr id="1085" name="Check Box 61" hidden="1">
              <a:extLst>
                <a:ext uri="{63B3BB69-23CF-44E3-9099-C40C66FF867C}">
                  <a14:compatExt spid="_x0000_s1085"/>
                </a:ext>
                <a:ext uri="{FF2B5EF4-FFF2-40B4-BE49-F238E27FC236}">
                  <a16:creationId xmlns:a16="http://schemas.microsoft.com/office/drawing/2014/main" id="{00000000-0008-0000-0000-00003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241</xdr:row>
          <xdr:rowOff>0</xdr:rowOff>
        </xdr:from>
        <xdr:to>
          <xdr:col>6</xdr:col>
          <xdr:colOff>523875</xdr:colOff>
          <xdr:row>241</xdr:row>
          <xdr:rowOff>238125</xdr:rowOff>
        </xdr:to>
        <xdr:sp macro="" textlink="">
          <xdr:nvSpPr>
            <xdr:cNvPr id="1087" name="Check Box 63" hidden="1">
              <a:extLst>
                <a:ext uri="{63B3BB69-23CF-44E3-9099-C40C66FF867C}">
                  <a14:compatExt spid="_x0000_s1087"/>
                </a:ext>
                <a:ext uri="{FF2B5EF4-FFF2-40B4-BE49-F238E27FC236}">
                  <a16:creationId xmlns:a16="http://schemas.microsoft.com/office/drawing/2014/main" id="{00000000-0008-0000-0000-00003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243</xdr:row>
          <xdr:rowOff>0</xdr:rowOff>
        </xdr:from>
        <xdr:to>
          <xdr:col>6</xdr:col>
          <xdr:colOff>523875</xdr:colOff>
          <xdr:row>243</xdr:row>
          <xdr:rowOff>219075</xdr:rowOff>
        </xdr:to>
        <xdr:sp macro="" textlink="">
          <xdr:nvSpPr>
            <xdr:cNvPr id="1123" name="Check Box 99" hidden="1">
              <a:extLst>
                <a:ext uri="{63B3BB69-23CF-44E3-9099-C40C66FF867C}">
                  <a14:compatExt spid="_x0000_s1123"/>
                </a:ext>
                <a:ext uri="{FF2B5EF4-FFF2-40B4-BE49-F238E27FC236}">
                  <a16:creationId xmlns:a16="http://schemas.microsoft.com/office/drawing/2014/main" id="{00000000-0008-0000-0000-00006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244</xdr:row>
          <xdr:rowOff>28575</xdr:rowOff>
        </xdr:from>
        <xdr:to>
          <xdr:col>6</xdr:col>
          <xdr:colOff>523875</xdr:colOff>
          <xdr:row>244</xdr:row>
          <xdr:rowOff>190500</xdr:rowOff>
        </xdr:to>
        <xdr:sp macro="" textlink="">
          <xdr:nvSpPr>
            <xdr:cNvPr id="1238" name="Check Box 214" hidden="1">
              <a:extLst>
                <a:ext uri="{63B3BB69-23CF-44E3-9099-C40C66FF867C}">
                  <a14:compatExt spid="_x0000_s1238"/>
                </a:ext>
                <a:ext uri="{FF2B5EF4-FFF2-40B4-BE49-F238E27FC236}">
                  <a16:creationId xmlns:a16="http://schemas.microsoft.com/office/drawing/2014/main" id="{00000000-0008-0000-0000-0000D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245</xdr:row>
          <xdr:rowOff>28575</xdr:rowOff>
        </xdr:from>
        <xdr:to>
          <xdr:col>6</xdr:col>
          <xdr:colOff>523875</xdr:colOff>
          <xdr:row>245</xdr:row>
          <xdr:rowOff>219075</xdr:rowOff>
        </xdr:to>
        <xdr:sp macro="" textlink="">
          <xdr:nvSpPr>
            <xdr:cNvPr id="1240" name="Check Box 216" hidden="1">
              <a:extLst>
                <a:ext uri="{63B3BB69-23CF-44E3-9099-C40C66FF867C}">
                  <a14:compatExt spid="_x0000_s1240"/>
                </a:ext>
                <a:ext uri="{FF2B5EF4-FFF2-40B4-BE49-F238E27FC236}">
                  <a16:creationId xmlns:a16="http://schemas.microsoft.com/office/drawing/2014/main" id="{00000000-0008-0000-0000-0000D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245</xdr:row>
          <xdr:rowOff>238125</xdr:rowOff>
        </xdr:from>
        <xdr:to>
          <xdr:col>6</xdr:col>
          <xdr:colOff>523875</xdr:colOff>
          <xdr:row>246</xdr:row>
          <xdr:rowOff>228600</xdr:rowOff>
        </xdr:to>
        <xdr:sp macro="" textlink="">
          <xdr:nvSpPr>
            <xdr:cNvPr id="1242" name="Check Box 218" hidden="1">
              <a:extLst>
                <a:ext uri="{63B3BB69-23CF-44E3-9099-C40C66FF867C}">
                  <a14:compatExt spid="_x0000_s1242"/>
                </a:ext>
                <a:ext uri="{FF2B5EF4-FFF2-40B4-BE49-F238E27FC236}">
                  <a16:creationId xmlns:a16="http://schemas.microsoft.com/office/drawing/2014/main" id="{00000000-0008-0000-0000-0000D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246</xdr:row>
          <xdr:rowOff>238125</xdr:rowOff>
        </xdr:from>
        <xdr:to>
          <xdr:col>6</xdr:col>
          <xdr:colOff>523875</xdr:colOff>
          <xdr:row>247</xdr:row>
          <xdr:rowOff>219075</xdr:rowOff>
        </xdr:to>
        <xdr:sp macro="" textlink="">
          <xdr:nvSpPr>
            <xdr:cNvPr id="1244" name="Check Box 220" hidden="1">
              <a:extLst>
                <a:ext uri="{63B3BB69-23CF-44E3-9099-C40C66FF867C}">
                  <a14:compatExt spid="_x0000_s1244"/>
                </a:ext>
                <a:ext uri="{FF2B5EF4-FFF2-40B4-BE49-F238E27FC236}">
                  <a16:creationId xmlns:a16="http://schemas.microsoft.com/office/drawing/2014/main" id="{00000000-0008-0000-0000-0000D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248</xdr:row>
          <xdr:rowOff>9525</xdr:rowOff>
        </xdr:from>
        <xdr:to>
          <xdr:col>6</xdr:col>
          <xdr:colOff>523875</xdr:colOff>
          <xdr:row>248</xdr:row>
          <xdr:rowOff>238125</xdr:rowOff>
        </xdr:to>
        <xdr:sp macro="" textlink="">
          <xdr:nvSpPr>
            <xdr:cNvPr id="1246" name="Check Box 222" hidden="1">
              <a:extLst>
                <a:ext uri="{63B3BB69-23CF-44E3-9099-C40C66FF867C}">
                  <a14:compatExt spid="_x0000_s1246"/>
                </a:ext>
                <a:ext uri="{FF2B5EF4-FFF2-40B4-BE49-F238E27FC236}">
                  <a16:creationId xmlns:a16="http://schemas.microsoft.com/office/drawing/2014/main" id="{00000000-0008-0000-0000-0000D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238</xdr:row>
          <xdr:rowOff>66675</xdr:rowOff>
        </xdr:from>
        <xdr:to>
          <xdr:col>6</xdr:col>
          <xdr:colOff>523875</xdr:colOff>
          <xdr:row>238</xdr:row>
          <xdr:rowOff>228600</xdr:rowOff>
        </xdr:to>
        <xdr:sp macro="" textlink="">
          <xdr:nvSpPr>
            <xdr:cNvPr id="1248" name="Check Box 224" hidden="1">
              <a:extLst>
                <a:ext uri="{63B3BB69-23CF-44E3-9099-C40C66FF867C}">
                  <a14:compatExt spid="_x0000_s1248"/>
                </a:ext>
                <a:ext uri="{FF2B5EF4-FFF2-40B4-BE49-F238E27FC236}">
                  <a16:creationId xmlns:a16="http://schemas.microsoft.com/office/drawing/2014/main" id="{00000000-0008-0000-0000-0000E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239</xdr:row>
          <xdr:rowOff>47625</xdr:rowOff>
        </xdr:from>
        <xdr:to>
          <xdr:col>6</xdr:col>
          <xdr:colOff>523875</xdr:colOff>
          <xdr:row>239</xdr:row>
          <xdr:rowOff>219075</xdr:rowOff>
        </xdr:to>
        <xdr:sp macro="" textlink="">
          <xdr:nvSpPr>
            <xdr:cNvPr id="1249" name="Check Box 225" hidden="1">
              <a:extLst>
                <a:ext uri="{63B3BB69-23CF-44E3-9099-C40C66FF867C}">
                  <a14:compatExt spid="_x0000_s1249"/>
                </a:ext>
                <a:ext uri="{FF2B5EF4-FFF2-40B4-BE49-F238E27FC236}">
                  <a16:creationId xmlns:a16="http://schemas.microsoft.com/office/drawing/2014/main" id="{00000000-0008-0000-0000-0000E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242</xdr:row>
          <xdr:rowOff>28575</xdr:rowOff>
        </xdr:from>
        <xdr:to>
          <xdr:col>6</xdr:col>
          <xdr:colOff>523875</xdr:colOff>
          <xdr:row>243</xdr:row>
          <xdr:rowOff>0</xdr:rowOff>
        </xdr:to>
        <xdr:sp macro="" textlink="">
          <xdr:nvSpPr>
            <xdr:cNvPr id="1344" name="Check Box 320" hidden="1">
              <a:extLst>
                <a:ext uri="{63B3BB69-23CF-44E3-9099-C40C66FF867C}">
                  <a14:compatExt spid="_x0000_s1344"/>
                </a:ext>
                <a:ext uri="{FF2B5EF4-FFF2-40B4-BE49-F238E27FC236}">
                  <a16:creationId xmlns:a16="http://schemas.microsoft.com/office/drawing/2014/main" id="{00000000-0008-0000-0000-00004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600075</xdr:colOff>
          <xdr:row>18</xdr:row>
          <xdr:rowOff>0</xdr:rowOff>
        </xdr:from>
        <xdr:to>
          <xdr:col>10</xdr:col>
          <xdr:colOff>485775</xdr:colOff>
          <xdr:row>18</xdr:row>
          <xdr:rowOff>180975</xdr:rowOff>
        </xdr:to>
        <xdr:sp macro="" textlink="">
          <xdr:nvSpPr>
            <xdr:cNvPr id="1345" name="Drop Down 321" hidden="1">
              <a:extLst>
                <a:ext uri="{63B3BB69-23CF-44E3-9099-C40C66FF867C}">
                  <a14:compatExt spid="_x0000_s1345"/>
                </a:ext>
                <a:ext uri="{FF2B5EF4-FFF2-40B4-BE49-F238E27FC236}">
                  <a16:creationId xmlns:a16="http://schemas.microsoft.com/office/drawing/2014/main" id="{00000000-0008-0000-0000-000041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485775</xdr:colOff>
          <xdr:row>228</xdr:row>
          <xdr:rowOff>28575</xdr:rowOff>
        </xdr:from>
        <xdr:to>
          <xdr:col>8</xdr:col>
          <xdr:colOff>695325</xdr:colOff>
          <xdr:row>229</xdr:row>
          <xdr:rowOff>28575</xdr:rowOff>
        </xdr:to>
        <xdr:sp macro="" textlink="">
          <xdr:nvSpPr>
            <xdr:cNvPr id="1350" name="Check Box 326" hidden="1">
              <a:extLst>
                <a:ext uri="{63B3BB69-23CF-44E3-9099-C40C66FF867C}">
                  <a14:compatExt spid="_x0000_s1350"/>
                </a:ext>
                <a:ext uri="{FF2B5EF4-FFF2-40B4-BE49-F238E27FC236}">
                  <a16:creationId xmlns:a16="http://schemas.microsoft.com/office/drawing/2014/main" id="{00000000-0008-0000-0000-00004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485775</xdr:colOff>
          <xdr:row>229</xdr:row>
          <xdr:rowOff>9525</xdr:rowOff>
        </xdr:from>
        <xdr:to>
          <xdr:col>8</xdr:col>
          <xdr:colOff>695325</xdr:colOff>
          <xdr:row>230</xdr:row>
          <xdr:rowOff>28575</xdr:rowOff>
        </xdr:to>
        <xdr:sp macro="" textlink="">
          <xdr:nvSpPr>
            <xdr:cNvPr id="1351" name="Check Box 327" hidden="1">
              <a:extLst>
                <a:ext uri="{63B3BB69-23CF-44E3-9099-C40C66FF867C}">
                  <a14:compatExt spid="_x0000_s1351"/>
                </a:ext>
                <a:ext uri="{FF2B5EF4-FFF2-40B4-BE49-F238E27FC236}">
                  <a16:creationId xmlns:a16="http://schemas.microsoft.com/office/drawing/2014/main" id="{00000000-0008-0000-0000-00004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274</xdr:row>
          <xdr:rowOff>38100</xdr:rowOff>
        </xdr:from>
        <xdr:to>
          <xdr:col>8</xdr:col>
          <xdr:colOff>333375</xdr:colOff>
          <xdr:row>274</xdr:row>
          <xdr:rowOff>228600</xdr:rowOff>
        </xdr:to>
        <xdr:sp macro="" textlink="">
          <xdr:nvSpPr>
            <xdr:cNvPr id="1352" name="Check Box 328" hidden="1">
              <a:extLst>
                <a:ext uri="{63B3BB69-23CF-44E3-9099-C40C66FF867C}">
                  <a14:compatExt spid="_x0000_s1352"/>
                </a:ext>
                <a:ext uri="{FF2B5EF4-FFF2-40B4-BE49-F238E27FC236}">
                  <a16:creationId xmlns:a16="http://schemas.microsoft.com/office/drawing/2014/main" id="{00000000-0008-0000-0000-00004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28575</xdr:colOff>
          <xdr:row>274</xdr:row>
          <xdr:rowOff>38100</xdr:rowOff>
        </xdr:from>
        <xdr:to>
          <xdr:col>10</xdr:col>
          <xdr:colOff>314325</xdr:colOff>
          <xdr:row>274</xdr:row>
          <xdr:rowOff>238125</xdr:rowOff>
        </xdr:to>
        <xdr:sp macro="" textlink="">
          <xdr:nvSpPr>
            <xdr:cNvPr id="1353" name="Check Box 329" hidden="1">
              <a:extLst>
                <a:ext uri="{63B3BB69-23CF-44E3-9099-C40C66FF867C}">
                  <a14:compatExt spid="_x0000_s1353"/>
                </a:ext>
                <a:ext uri="{FF2B5EF4-FFF2-40B4-BE49-F238E27FC236}">
                  <a16:creationId xmlns:a16="http://schemas.microsoft.com/office/drawing/2014/main" id="{00000000-0008-0000-0000-00004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190500</xdr:colOff>
          <xdr:row>285</xdr:row>
          <xdr:rowOff>28575</xdr:rowOff>
        </xdr:from>
        <xdr:to>
          <xdr:col>6</xdr:col>
          <xdr:colOff>504825</xdr:colOff>
          <xdr:row>286</xdr:row>
          <xdr:rowOff>38100</xdr:rowOff>
        </xdr:to>
        <xdr:sp macro="" textlink="">
          <xdr:nvSpPr>
            <xdr:cNvPr id="1354" name="Check Box 330" hidden="1">
              <a:extLst>
                <a:ext uri="{63B3BB69-23CF-44E3-9099-C40C66FF867C}">
                  <a14:compatExt spid="_x0000_s1354"/>
                </a:ext>
                <a:ext uri="{FF2B5EF4-FFF2-40B4-BE49-F238E27FC236}">
                  <a16:creationId xmlns:a16="http://schemas.microsoft.com/office/drawing/2014/main" id="{00000000-0008-0000-0000-00004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190500</xdr:colOff>
          <xdr:row>286</xdr:row>
          <xdr:rowOff>28575</xdr:rowOff>
        </xdr:from>
        <xdr:to>
          <xdr:col>6</xdr:col>
          <xdr:colOff>504825</xdr:colOff>
          <xdr:row>287</xdr:row>
          <xdr:rowOff>38100</xdr:rowOff>
        </xdr:to>
        <xdr:sp macro="" textlink="">
          <xdr:nvSpPr>
            <xdr:cNvPr id="1355" name="Check Box 331" hidden="1">
              <a:extLst>
                <a:ext uri="{63B3BB69-23CF-44E3-9099-C40C66FF867C}">
                  <a14:compatExt spid="_x0000_s1355"/>
                </a:ext>
                <a:ext uri="{FF2B5EF4-FFF2-40B4-BE49-F238E27FC236}">
                  <a16:creationId xmlns:a16="http://schemas.microsoft.com/office/drawing/2014/main" id="{00000000-0008-0000-0000-00004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190500</xdr:colOff>
          <xdr:row>287</xdr:row>
          <xdr:rowOff>28575</xdr:rowOff>
        </xdr:from>
        <xdr:to>
          <xdr:col>6</xdr:col>
          <xdr:colOff>504825</xdr:colOff>
          <xdr:row>288</xdr:row>
          <xdr:rowOff>38100</xdr:rowOff>
        </xdr:to>
        <xdr:sp macro="" textlink="">
          <xdr:nvSpPr>
            <xdr:cNvPr id="1356" name="Check Box 332" hidden="1">
              <a:extLst>
                <a:ext uri="{63B3BB69-23CF-44E3-9099-C40C66FF867C}">
                  <a14:compatExt spid="_x0000_s1356"/>
                </a:ext>
                <a:ext uri="{FF2B5EF4-FFF2-40B4-BE49-F238E27FC236}">
                  <a16:creationId xmlns:a16="http://schemas.microsoft.com/office/drawing/2014/main" id="{00000000-0008-0000-0000-00004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190500</xdr:colOff>
          <xdr:row>288</xdr:row>
          <xdr:rowOff>28575</xdr:rowOff>
        </xdr:from>
        <xdr:to>
          <xdr:col>6</xdr:col>
          <xdr:colOff>504825</xdr:colOff>
          <xdr:row>289</xdr:row>
          <xdr:rowOff>38100</xdr:rowOff>
        </xdr:to>
        <xdr:sp macro="" textlink="">
          <xdr:nvSpPr>
            <xdr:cNvPr id="1357" name="Check Box 333" hidden="1">
              <a:extLst>
                <a:ext uri="{63B3BB69-23CF-44E3-9099-C40C66FF867C}">
                  <a14:compatExt spid="_x0000_s1357"/>
                </a:ext>
                <a:ext uri="{FF2B5EF4-FFF2-40B4-BE49-F238E27FC236}">
                  <a16:creationId xmlns:a16="http://schemas.microsoft.com/office/drawing/2014/main" id="{00000000-0008-0000-0000-00004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190500</xdr:colOff>
          <xdr:row>289</xdr:row>
          <xdr:rowOff>28575</xdr:rowOff>
        </xdr:from>
        <xdr:to>
          <xdr:col>6</xdr:col>
          <xdr:colOff>504825</xdr:colOff>
          <xdr:row>290</xdr:row>
          <xdr:rowOff>38100</xdr:rowOff>
        </xdr:to>
        <xdr:sp macro="" textlink="">
          <xdr:nvSpPr>
            <xdr:cNvPr id="1358" name="Check Box 334" hidden="1">
              <a:extLst>
                <a:ext uri="{63B3BB69-23CF-44E3-9099-C40C66FF867C}">
                  <a14:compatExt spid="_x0000_s1358"/>
                </a:ext>
                <a:ext uri="{FF2B5EF4-FFF2-40B4-BE49-F238E27FC236}">
                  <a16:creationId xmlns:a16="http://schemas.microsoft.com/office/drawing/2014/main" id="{00000000-0008-0000-0000-00004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190500</xdr:colOff>
          <xdr:row>290</xdr:row>
          <xdr:rowOff>28575</xdr:rowOff>
        </xdr:from>
        <xdr:to>
          <xdr:col>6</xdr:col>
          <xdr:colOff>504825</xdr:colOff>
          <xdr:row>291</xdr:row>
          <xdr:rowOff>38100</xdr:rowOff>
        </xdr:to>
        <xdr:sp macro="" textlink="">
          <xdr:nvSpPr>
            <xdr:cNvPr id="1359" name="Check Box 335" hidden="1">
              <a:extLst>
                <a:ext uri="{63B3BB69-23CF-44E3-9099-C40C66FF867C}">
                  <a14:compatExt spid="_x0000_s1359"/>
                </a:ext>
                <a:ext uri="{FF2B5EF4-FFF2-40B4-BE49-F238E27FC236}">
                  <a16:creationId xmlns:a16="http://schemas.microsoft.com/office/drawing/2014/main" id="{00000000-0008-0000-0000-00004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190500</xdr:colOff>
          <xdr:row>291</xdr:row>
          <xdr:rowOff>28575</xdr:rowOff>
        </xdr:from>
        <xdr:to>
          <xdr:col>6</xdr:col>
          <xdr:colOff>504825</xdr:colOff>
          <xdr:row>292</xdr:row>
          <xdr:rowOff>38100</xdr:rowOff>
        </xdr:to>
        <xdr:sp macro="" textlink="">
          <xdr:nvSpPr>
            <xdr:cNvPr id="1360" name="Check Box 336" hidden="1">
              <a:extLst>
                <a:ext uri="{63B3BB69-23CF-44E3-9099-C40C66FF867C}">
                  <a14:compatExt spid="_x0000_s1360"/>
                </a:ext>
                <a:ext uri="{FF2B5EF4-FFF2-40B4-BE49-F238E27FC236}">
                  <a16:creationId xmlns:a16="http://schemas.microsoft.com/office/drawing/2014/main" id="{00000000-0008-0000-0000-00005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190500</xdr:colOff>
          <xdr:row>295</xdr:row>
          <xdr:rowOff>28575</xdr:rowOff>
        </xdr:from>
        <xdr:to>
          <xdr:col>6</xdr:col>
          <xdr:colOff>504825</xdr:colOff>
          <xdr:row>296</xdr:row>
          <xdr:rowOff>47625</xdr:rowOff>
        </xdr:to>
        <xdr:sp macro="" textlink="">
          <xdr:nvSpPr>
            <xdr:cNvPr id="1361" name="Check Box 337" hidden="1">
              <a:extLst>
                <a:ext uri="{63B3BB69-23CF-44E3-9099-C40C66FF867C}">
                  <a14:compatExt spid="_x0000_s1361"/>
                </a:ext>
                <a:ext uri="{FF2B5EF4-FFF2-40B4-BE49-F238E27FC236}">
                  <a16:creationId xmlns:a16="http://schemas.microsoft.com/office/drawing/2014/main" id="{00000000-0008-0000-0000-00005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190500</xdr:colOff>
          <xdr:row>296</xdr:row>
          <xdr:rowOff>28575</xdr:rowOff>
        </xdr:from>
        <xdr:to>
          <xdr:col>6</xdr:col>
          <xdr:colOff>504825</xdr:colOff>
          <xdr:row>297</xdr:row>
          <xdr:rowOff>47625</xdr:rowOff>
        </xdr:to>
        <xdr:sp macro="" textlink="">
          <xdr:nvSpPr>
            <xdr:cNvPr id="1362" name="Check Box 338" hidden="1">
              <a:extLst>
                <a:ext uri="{63B3BB69-23CF-44E3-9099-C40C66FF867C}">
                  <a14:compatExt spid="_x0000_s1362"/>
                </a:ext>
                <a:ext uri="{FF2B5EF4-FFF2-40B4-BE49-F238E27FC236}">
                  <a16:creationId xmlns:a16="http://schemas.microsoft.com/office/drawing/2014/main" id="{00000000-0008-0000-0000-00005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190500</xdr:colOff>
          <xdr:row>297</xdr:row>
          <xdr:rowOff>28575</xdr:rowOff>
        </xdr:from>
        <xdr:to>
          <xdr:col>6</xdr:col>
          <xdr:colOff>504825</xdr:colOff>
          <xdr:row>298</xdr:row>
          <xdr:rowOff>47625</xdr:rowOff>
        </xdr:to>
        <xdr:sp macro="" textlink="">
          <xdr:nvSpPr>
            <xdr:cNvPr id="1363" name="Check Box 339" hidden="1">
              <a:extLst>
                <a:ext uri="{63B3BB69-23CF-44E3-9099-C40C66FF867C}">
                  <a14:compatExt spid="_x0000_s1363"/>
                </a:ext>
                <a:ext uri="{FF2B5EF4-FFF2-40B4-BE49-F238E27FC236}">
                  <a16:creationId xmlns:a16="http://schemas.microsoft.com/office/drawing/2014/main" id="{00000000-0008-0000-0000-00005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190500</xdr:colOff>
          <xdr:row>298</xdr:row>
          <xdr:rowOff>28575</xdr:rowOff>
        </xdr:from>
        <xdr:to>
          <xdr:col>6</xdr:col>
          <xdr:colOff>504825</xdr:colOff>
          <xdr:row>299</xdr:row>
          <xdr:rowOff>47625</xdr:rowOff>
        </xdr:to>
        <xdr:sp macro="" textlink="">
          <xdr:nvSpPr>
            <xdr:cNvPr id="1364" name="Check Box 340" hidden="1">
              <a:extLst>
                <a:ext uri="{63B3BB69-23CF-44E3-9099-C40C66FF867C}">
                  <a14:compatExt spid="_x0000_s1364"/>
                </a:ext>
                <a:ext uri="{FF2B5EF4-FFF2-40B4-BE49-F238E27FC236}">
                  <a16:creationId xmlns:a16="http://schemas.microsoft.com/office/drawing/2014/main" id="{00000000-0008-0000-0000-00005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190500</xdr:colOff>
          <xdr:row>299</xdr:row>
          <xdr:rowOff>28575</xdr:rowOff>
        </xdr:from>
        <xdr:to>
          <xdr:col>6</xdr:col>
          <xdr:colOff>504825</xdr:colOff>
          <xdr:row>300</xdr:row>
          <xdr:rowOff>47625</xdr:rowOff>
        </xdr:to>
        <xdr:sp macro="" textlink="">
          <xdr:nvSpPr>
            <xdr:cNvPr id="1365" name="Check Box 341" hidden="1">
              <a:extLst>
                <a:ext uri="{63B3BB69-23CF-44E3-9099-C40C66FF867C}">
                  <a14:compatExt spid="_x0000_s1365"/>
                </a:ext>
                <a:ext uri="{FF2B5EF4-FFF2-40B4-BE49-F238E27FC236}">
                  <a16:creationId xmlns:a16="http://schemas.microsoft.com/office/drawing/2014/main" id="{00000000-0008-0000-0000-00005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190500</xdr:colOff>
          <xdr:row>303</xdr:row>
          <xdr:rowOff>28575</xdr:rowOff>
        </xdr:from>
        <xdr:to>
          <xdr:col>6</xdr:col>
          <xdr:colOff>504825</xdr:colOff>
          <xdr:row>304</xdr:row>
          <xdr:rowOff>38100</xdr:rowOff>
        </xdr:to>
        <xdr:sp macro="" textlink="">
          <xdr:nvSpPr>
            <xdr:cNvPr id="1366" name="Check Box 342" hidden="1">
              <a:extLst>
                <a:ext uri="{63B3BB69-23CF-44E3-9099-C40C66FF867C}">
                  <a14:compatExt spid="_x0000_s1366"/>
                </a:ext>
                <a:ext uri="{FF2B5EF4-FFF2-40B4-BE49-F238E27FC236}">
                  <a16:creationId xmlns:a16="http://schemas.microsoft.com/office/drawing/2014/main" id="{00000000-0008-0000-0000-00005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190500</xdr:colOff>
          <xdr:row>304</xdr:row>
          <xdr:rowOff>28575</xdr:rowOff>
        </xdr:from>
        <xdr:to>
          <xdr:col>6</xdr:col>
          <xdr:colOff>504825</xdr:colOff>
          <xdr:row>305</xdr:row>
          <xdr:rowOff>38100</xdr:rowOff>
        </xdr:to>
        <xdr:sp macro="" textlink="">
          <xdr:nvSpPr>
            <xdr:cNvPr id="1367" name="Check Box 343" hidden="1">
              <a:extLst>
                <a:ext uri="{63B3BB69-23CF-44E3-9099-C40C66FF867C}">
                  <a14:compatExt spid="_x0000_s1367"/>
                </a:ext>
                <a:ext uri="{FF2B5EF4-FFF2-40B4-BE49-F238E27FC236}">
                  <a16:creationId xmlns:a16="http://schemas.microsoft.com/office/drawing/2014/main" id="{00000000-0008-0000-0000-00005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190500</xdr:colOff>
          <xdr:row>305</xdr:row>
          <xdr:rowOff>28575</xdr:rowOff>
        </xdr:from>
        <xdr:to>
          <xdr:col>6</xdr:col>
          <xdr:colOff>504825</xdr:colOff>
          <xdr:row>306</xdr:row>
          <xdr:rowOff>38100</xdr:rowOff>
        </xdr:to>
        <xdr:sp macro="" textlink="">
          <xdr:nvSpPr>
            <xdr:cNvPr id="1368" name="Check Box 344" hidden="1">
              <a:extLst>
                <a:ext uri="{63B3BB69-23CF-44E3-9099-C40C66FF867C}">
                  <a14:compatExt spid="_x0000_s1368"/>
                </a:ext>
                <a:ext uri="{FF2B5EF4-FFF2-40B4-BE49-F238E27FC236}">
                  <a16:creationId xmlns:a16="http://schemas.microsoft.com/office/drawing/2014/main" id="{00000000-0008-0000-0000-00005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190500</xdr:colOff>
          <xdr:row>306</xdr:row>
          <xdr:rowOff>28575</xdr:rowOff>
        </xdr:from>
        <xdr:to>
          <xdr:col>6</xdr:col>
          <xdr:colOff>504825</xdr:colOff>
          <xdr:row>307</xdr:row>
          <xdr:rowOff>38100</xdr:rowOff>
        </xdr:to>
        <xdr:sp macro="" textlink="">
          <xdr:nvSpPr>
            <xdr:cNvPr id="1369" name="Check Box 345" hidden="1">
              <a:extLst>
                <a:ext uri="{63B3BB69-23CF-44E3-9099-C40C66FF867C}">
                  <a14:compatExt spid="_x0000_s1369"/>
                </a:ext>
                <a:ext uri="{FF2B5EF4-FFF2-40B4-BE49-F238E27FC236}">
                  <a16:creationId xmlns:a16="http://schemas.microsoft.com/office/drawing/2014/main" id="{00000000-0008-0000-0000-00005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190500</xdr:colOff>
          <xdr:row>307</xdr:row>
          <xdr:rowOff>28575</xdr:rowOff>
        </xdr:from>
        <xdr:to>
          <xdr:col>6</xdr:col>
          <xdr:colOff>504825</xdr:colOff>
          <xdr:row>308</xdr:row>
          <xdr:rowOff>38100</xdr:rowOff>
        </xdr:to>
        <xdr:sp macro="" textlink="">
          <xdr:nvSpPr>
            <xdr:cNvPr id="1370" name="Check Box 346" hidden="1">
              <a:extLst>
                <a:ext uri="{63B3BB69-23CF-44E3-9099-C40C66FF867C}">
                  <a14:compatExt spid="_x0000_s1370"/>
                </a:ext>
                <a:ext uri="{FF2B5EF4-FFF2-40B4-BE49-F238E27FC236}">
                  <a16:creationId xmlns:a16="http://schemas.microsoft.com/office/drawing/2014/main" id="{00000000-0008-0000-0000-00005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180975</xdr:colOff>
          <xdr:row>312</xdr:row>
          <xdr:rowOff>28575</xdr:rowOff>
        </xdr:from>
        <xdr:to>
          <xdr:col>6</xdr:col>
          <xdr:colOff>485775</xdr:colOff>
          <xdr:row>313</xdr:row>
          <xdr:rowOff>28575</xdr:rowOff>
        </xdr:to>
        <xdr:sp macro="" textlink="">
          <xdr:nvSpPr>
            <xdr:cNvPr id="1373" name="Check Box 349" hidden="1">
              <a:extLst>
                <a:ext uri="{63B3BB69-23CF-44E3-9099-C40C66FF867C}">
                  <a14:compatExt spid="_x0000_s1373"/>
                </a:ext>
                <a:ext uri="{FF2B5EF4-FFF2-40B4-BE49-F238E27FC236}">
                  <a16:creationId xmlns:a16="http://schemas.microsoft.com/office/drawing/2014/main" id="{00000000-0008-0000-0000-00005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180975</xdr:colOff>
          <xdr:row>311</xdr:row>
          <xdr:rowOff>28575</xdr:rowOff>
        </xdr:from>
        <xdr:to>
          <xdr:col>6</xdr:col>
          <xdr:colOff>495300</xdr:colOff>
          <xdr:row>312</xdr:row>
          <xdr:rowOff>38100</xdr:rowOff>
        </xdr:to>
        <xdr:sp macro="" textlink="">
          <xdr:nvSpPr>
            <xdr:cNvPr id="1374" name="Check Box 350" hidden="1">
              <a:extLst>
                <a:ext uri="{63B3BB69-23CF-44E3-9099-C40C66FF867C}">
                  <a14:compatExt spid="_x0000_s1374"/>
                </a:ext>
                <a:ext uri="{FF2B5EF4-FFF2-40B4-BE49-F238E27FC236}">
                  <a16:creationId xmlns:a16="http://schemas.microsoft.com/office/drawing/2014/main" id="{00000000-0008-0000-0000-00005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180975</xdr:colOff>
          <xdr:row>313</xdr:row>
          <xdr:rowOff>28575</xdr:rowOff>
        </xdr:from>
        <xdr:to>
          <xdr:col>6</xdr:col>
          <xdr:colOff>485775</xdr:colOff>
          <xdr:row>314</xdr:row>
          <xdr:rowOff>9525</xdr:rowOff>
        </xdr:to>
        <xdr:sp macro="" textlink="">
          <xdr:nvSpPr>
            <xdr:cNvPr id="1375" name="Check Box 351" hidden="1">
              <a:extLst>
                <a:ext uri="{63B3BB69-23CF-44E3-9099-C40C66FF867C}">
                  <a14:compatExt spid="_x0000_s1375"/>
                </a:ext>
                <a:ext uri="{FF2B5EF4-FFF2-40B4-BE49-F238E27FC236}">
                  <a16:creationId xmlns:a16="http://schemas.microsoft.com/office/drawing/2014/main" id="{00000000-0008-0000-0000-00005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123825</xdr:colOff>
          <xdr:row>385</xdr:row>
          <xdr:rowOff>0</xdr:rowOff>
        </xdr:from>
        <xdr:to>
          <xdr:col>8</xdr:col>
          <xdr:colOff>428625</xdr:colOff>
          <xdr:row>386</xdr:row>
          <xdr:rowOff>28575</xdr:rowOff>
        </xdr:to>
        <xdr:sp macro="" textlink="">
          <xdr:nvSpPr>
            <xdr:cNvPr id="1376" name="Check Box 352" hidden="1">
              <a:extLst>
                <a:ext uri="{63B3BB69-23CF-44E3-9099-C40C66FF867C}">
                  <a14:compatExt spid="_x0000_s1376"/>
                </a:ext>
                <a:ext uri="{FF2B5EF4-FFF2-40B4-BE49-F238E27FC236}">
                  <a16:creationId xmlns:a16="http://schemas.microsoft.com/office/drawing/2014/main" id="{00000000-0008-0000-0000-00006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47625</xdr:colOff>
          <xdr:row>385</xdr:row>
          <xdr:rowOff>28575</xdr:rowOff>
        </xdr:from>
        <xdr:to>
          <xdr:col>10</xdr:col>
          <xdr:colOff>352425</xdr:colOff>
          <xdr:row>386</xdr:row>
          <xdr:rowOff>38100</xdr:rowOff>
        </xdr:to>
        <xdr:sp macro="" textlink="">
          <xdr:nvSpPr>
            <xdr:cNvPr id="1377" name="Check Box 353" hidden="1">
              <a:extLst>
                <a:ext uri="{63B3BB69-23CF-44E3-9099-C40C66FF867C}">
                  <a14:compatExt spid="_x0000_s1377"/>
                </a:ext>
                <a:ext uri="{FF2B5EF4-FFF2-40B4-BE49-F238E27FC236}">
                  <a16:creationId xmlns:a16="http://schemas.microsoft.com/office/drawing/2014/main" id="{00000000-0008-0000-0000-00006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396</xdr:row>
          <xdr:rowOff>0</xdr:rowOff>
        </xdr:from>
        <xdr:to>
          <xdr:col>8</xdr:col>
          <xdr:colOff>352425</xdr:colOff>
          <xdr:row>397</xdr:row>
          <xdr:rowOff>0</xdr:rowOff>
        </xdr:to>
        <xdr:sp macro="" textlink="">
          <xdr:nvSpPr>
            <xdr:cNvPr id="1378" name="Check Box 354" hidden="1">
              <a:extLst>
                <a:ext uri="{63B3BB69-23CF-44E3-9099-C40C66FF867C}">
                  <a14:compatExt spid="_x0000_s1378"/>
                </a:ext>
                <a:ext uri="{FF2B5EF4-FFF2-40B4-BE49-F238E27FC236}">
                  <a16:creationId xmlns:a16="http://schemas.microsoft.com/office/drawing/2014/main" id="{00000000-0008-0000-0000-00006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28575</xdr:colOff>
          <xdr:row>396</xdr:row>
          <xdr:rowOff>0</xdr:rowOff>
        </xdr:from>
        <xdr:to>
          <xdr:col>10</xdr:col>
          <xdr:colOff>333375</xdr:colOff>
          <xdr:row>397</xdr:row>
          <xdr:rowOff>0</xdr:rowOff>
        </xdr:to>
        <xdr:sp macro="" textlink="">
          <xdr:nvSpPr>
            <xdr:cNvPr id="1379" name="Check Box 355" hidden="1">
              <a:extLst>
                <a:ext uri="{63B3BB69-23CF-44E3-9099-C40C66FF867C}">
                  <a14:compatExt spid="_x0000_s1379"/>
                </a:ext>
                <a:ext uri="{FF2B5EF4-FFF2-40B4-BE49-F238E27FC236}">
                  <a16:creationId xmlns:a16="http://schemas.microsoft.com/office/drawing/2014/main" id="{00000000-0008-0000-0000-00006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321</xdr:row>
          <xdr:rowOff>66675</xdr:rowOff>
        </xdr:from>
        <xdr:to>
          <xdr:col>8</xdr:col>
          <xdr:colOff>333375</xdr:colOff>
          <xdr:row>322</xdr:row>
          <xdr:rowOff>0</xdr:rowOff>
        </xdr:to>
        <xdr:sp macro="" textlink="">
          <xdr:nvSpPr>
            <xdr:cNvPr id="1430" name="Check Box 406" hidden="1">
              <a:extLst>
                <a:ext uri="{63B3BB69-23CF-44E3-9099-C40C66FF867C}">
                  <a14:compatExt spid="_x0000_s1430"/>
                </a:ext>
                <a:ext uri="{FF2B5EF4-FFF2-40B4-BE49-F238E27FC236}">
                  <a16:creationId xmlns:a16="http://schemas.microsoft.com/office/drawing/2014/main" id="{00000000-0008-0000-0000-00009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28575</xdr:colOff>
          <xdr:row>321</xdr:row>
          <xdr:rowOff>66675</xdr:rowOff>
        </xdr:from>
        <xdr:to>
          <xdr:col>10</xdr:col>
          <xdr:colOff>314325</xdr:colOff>
          <xdr:row>322</xdr:row>
          <xdr:rowOff>0</xdr:rowOff>
        </xdr:to>
        <xdr:sp macro="" textlink="">
          <xdr:nvSpPr>
            <xdr:cNvPr id="1431" name="Check Box 407" hidden="1">
              <a:extLst>
                <a:ext uri="{63B3BB69-23CF-44E3-9099-C40C66FF867C}">
                  <a14:compatExt spid="_x0000_s1431"/>
                </a:ext>
                <a:ext uri="{FF2B5EF4-FFF2-40B4-BE49-F238E27FC236}">
                  <a16:creationId xmlns:a16="http://schemas.microsoft.com/office/drawing/2014/main" id="{00000000-0008-0000-0000-00009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325</xdr:row>
          <xdr:rowOff>28575</xdr:rowOff>
        </xdr:from>
        <xdr:to>
          <xdr:col>10</xdr:col>
          <xdr:colOff>533400</xdr:colOff>
          <xdr:row>326</xdr:row>
          <xdr:rowOff>28575</xdr:rowOff>
        </xdr:to>
        <xdr:sp macro="" textlink="">
          <xdr:nvSpPr>
            <xdr:cNvPr id="1432" name="Check Box 408" hidden="1">
              <a:extLst>
                <a:ext uri="{63B3BB69-23CF-44E3-9099-C40C66FF867C}">
                  <a14:compatExt spid="_x0000_s1432"/>
                </a:ext>
                <a:ext uri="{FF2B5EF4-FFF2-40B4-BE49-F238E27FC236}">
                  <a16:creationId xmlns:a16="http://schemas.microsoft.com/office/drawing/2014/main" id="{00000000-0008-0000-0000-00009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328</xdr:row>
          <xdr:rowOff>28575</xdr:rowOff>
        </xdr:from>
        <xdr:to>
          <xdr:col>10</xdr:col>
          <xdr:colOff>533400</xdr:colOff>
          <xdr:row>329</xdr:row>
          <xdr:rowOff>28575</xdr:rowOff>
        </xdr:to>
        <xdr:sp macro="" textlink="">
          <xdr:nvSpPr>
            <xdr:cNvPr id="1436" name="Check Box 412" hidden="1">
              <a:extLst>
                <a:ext uri="{63B3BB69-23CF-44E3-9099-C40C66FF867C}">
                  <a14:compatExt spid="_x0000_s1436"/>
                </a:ext>
                <a:ext uri="{FF2B5EF4-FFF2-40B4-BE49-F238E27FC236}">
                  <a16:creationId xmlns:a16="http://schemas.microsoft.com/office/drawing/2014/main" id="{00000000-0008-0000-0000-00009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331</xdr:row>
          <xdr:rowOff>28575</xdr:rowOff>
        </xdr:from>
        <xdr:to>
          <xdr:col>10</xdr:col>
          <xdr:colOff>533400</xdr:colOff>
          <xdr:row>332</xdr:row>
          <xdr:rowOff>28575</xdr:rowOff>
        </xdr:to>
        <xdr:sp macro="" textlink="">
          <xdr:nvSpPr>
            <xdr:cNvPr id="1437" name="Check Box 413" hidden="1">
              <a:extLst>
                <a:ext uri="{63B3BB69-23CF-44E3-9099-C40C66FF867C}">
                  <a14:compatExt spid="_x0000_s1437"/>
                </a:ext>
                <a:ext uri="{FF2B5EF4-FFF2-40B4-BE49-F238E27FC236}">
                  <a16:creationId xmlns:a16="http://schemas.microsoft.com/office/drawing/2014/main" id="{00000000-0008-0000-0000-00009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334</xdr:row>
          <xdr:rowOff>28575</xdr:rowOff>
        </xdr:from>
        <xdr:to>
          <xdr:col>10</xdr:col>
          <xdr:colOff>533400</xdr:colOff>
          <xdr:row>335</xdr:row>
          <xdr:rowOff>28575</xdr:rowOff>
        </xdr:to>
        <xdr:sp macro="" textlink="">
          <xdr:nvSpPr>
            <xdr:cNvPr id="1438" name="Check Box 414" hidden="1">
              <a:extLst>
                <a:ext uri="{63B3BB69-23CF-44E3-9099-C40C66FF867C}">
                  <a14:compatExt spid="_x0000_s1438"/>
                </a:ext>
                <a:ext uri="{FF2B5EF4-FFF2-40B4-BE49-F238E27FC236}">
                  <a16:creationId xmlns:a16="http://schemas.microsoft.com/office/drawing/2014/main" id="{00000000-0008-0000-0000-00009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266700</xdr:colOff>
          <xdr:row>151</xdr:row>
          <xdr:rowOff>47625</xdr:rowOff>
        </xdr:from>
        <xdr:to>
          <xdr:col>8</xdr:col>
          <xdr:colOff>523875</xdr:colOff>
          <xdr:row>152</xdr:row>
          <xdr:rowOff>9525</xdr:rowOff>
        </xdr:to>
        <xdr:sp macro="" textlink="">
          <xdr:nvSpPr>
            <xdr:cNvPr id="1449" name="Check Box 425" hidden="1">
              <a:extLst>
                <a:ext uri="{63B3BB69-23CF-44E3-9099-C40C66FF867C}">
                  <a14:compatExt spid="_x0000_s1449"/>
                </a:ext>
                <a:ext uri="{FF2B5EF4-FFF2-40B4-BE49-F238E27FC236}">
                  <a16:creationId xmlns:a16="http://schemas.microsoft.com/office/drawing/2014/main" id="{00000000-0008-0000-0000-0000A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276225</xdr:colOff>
          <xdr:row>151</xdr:row>
          <xdr:rowOff>238125</xdr:rowOff>
        </xdr:from>
        <xdr:to>
          <xdr:col>8</xdr:col>
          <xdr:colOff>523875</xdr:colOff>
          <xdr:row>153</xdr:row>
          <xdr:rowOff>28575</xdr:rowOff>
        </xdr:to>
        <xdr:sp macro="" textlink="">
          <xdr:nvSpPr>
            <xdr:cNvPr id="1450" name="Check Box 426" hidden="1">
              <a:extLst>
                <a:ext uri="{63B3BB69-23CF-44E3-9099-C40C66FF867C}">
                  <a14:compatExt spid="_x0000_s1450"/>
                </a:ext>
                <a:ext uri="{FF2B5EF4-FFF2-40B4-BE49-F238E27FC236}">
                  <a16:creationId xmlns:a16="http://schemas.microsoft.com/office/drawing/2014/main" id="{00000000-0008-0000-0000-0000A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231</xdr:row>
          <xdr:rowOff>66675</xdr:rowOff>
        </xdr:from>
        <xdr:to>
          <xdr:col>8</xdr:col>
          <xdr:colOff>295275</xdr:colOff>
          <xdr:row>232</xdr:row>
          <xdr:rowOff>28575</xdr:rowOff>
        </xdr:to>
        <xdr:sp macro="" textlink="">
          <xdr:nvSpPr>
            <xdr:cNvPr id="1457" name="Check Box 433" hidden="1">
              <a:extLst>
                <a:ext uri="{63B3BB69-23CF-44E3-9099-C40C66FF867C}">
                  <a14:compatExt spid="_x0000_s1457"/>
                </a:ext>
                <a:ext uri="{FF2B5EF4-FFF2-40B4-BE49-F238E27FC236}">
                  <a16:creationId xmlns:a16="http://schemas.microsoft.com/office/drawing/2014/main" id="{00000000-0008-0000-0000-0000B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28575</xdr:colOff>
          <xdr:row>231</xdr:row>
          <xdr:rowOff>66675</xdr:rowOff>
        </xdr:from>
        <xdr:to>
          <xdr:col>10</xdr:col>
          <xdr:colOff>228600</xdr:colOff>
          <xdr:row>232</xdr:row>
          <xdr:rowOff>28575</xdr:rowOff>
        </xdr:to>
        <xdr:sp macro="" textlink="">
          <xdr:nvSpPr>
            <xdr:cNvPr id="1458" name="Check Box 434" hidden="1">
              <a:extLst>
                <a:ext uri="{63B3BB69-23CF-44E3-9099-C40C66FF867C}">
                  <a14:compatExt spid="_x0000_s1458"/>
                </a:ext>
                <a:ext uri="{FF2B5EF4-FFF2-40B4-BE49-F238E27FC236}">
                  <a16:creationId xmlns:a16="http://schemas.microsoft.com/office/drawing/2014/main" id="{00000000-0008-0000-0000-0000B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234</xdr:row>
          <xdr:rowOff>28575</xdr:rowOff>
        </xdr:from>
        <xdr:to>
          <xdr:col>8</xdr:col>
          <xdr:colOff>276225</xdr:colOff>
          <xdr:row>234</xdr:row>
          <xdr:rowOff>219075</xdr:rowOff>
        </xdr:to>
        <xdr:sp macro="" textlink="">
          <xdr:nvSpPr>
            <xdr:cNvPr id="1459" name="Check Box 435" hidden="1">
              <a:extLst>
                <a:ext uri="{63B3BB69-23CF-44E3-9099-C40C66FF867C}">
                  <a14:compatExt spid="_x0000_s1459"/>
                </a:ext>
                <a:ext uri="{FF2B5EF4-FFF2-40B4-BE49-F238E27FC236}">
                  <a16:creationId xmlns:a16="http://schemas.microsoft.com/office/drawing/2014/main" id="{00000000-0008-0000-0000-0000B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28575</xdr:colOff>
          <xdr:row>234</xdr:row>
          <xdr:rowOff>28575</xdr:rowOff>
        </xdr:from>
        <xdr:to>
          <xdr:col>10</xdr:col>
          <xdr:colOff>219075</xdr:colOff>
          <xdr:row>234</xdr:row>
          <xdr:rowOff>219075</xdr:rowOff>
        </xdr:to>
        <xdr:sp macro="" textlink="">
          <xdr:nvSpPr>
            <xdr:cNvPr id="1460" name="Check Box 436" hidden="1">
              <a:extLst>
                <a:ext uri="{63B3BB69-23CF-44E3-9099-C40C66FF867C}">
                  <a14:compatExt spid="_x0000_s1460"/>
                </a:ext>
                <a:ext uri="{FF2B5EF4-FFF2-40B4-BE49-F238E27FC236}">
                  <a16:creationId xmlns:a16="http://schemas.microsoft.com/office/drawing/2014/main" id="{00000000-0008-0000-0000-0000B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341</xdr:row>
          <xdr:rowOff>9525</xdr:rowOff>
        </xdr:from>
        <xdr:to>
          <xdr:col>8</xdr:col>
          <xdr:colOff>333375</xdr:colOff>
          <xdr:row>341</xdr:row>
          <xdr:rowOff>180975</xdr:rowOff>
        </xdr:to>
        <xdr:sp macro="" textlink="">
          <xdr:nvSpPr>
            <xdr:cNvPr id="1465" name="Check Box 441" hidden="1">
              <a:extLst>
                <a:ext uri="{63B3BB69-23CF-44E3-9099-C40C66FF867C}">
                  <a14:compatExt spid="_x0000_s1465"/>
                </a:ext>
                <a:ext uri="{FF2B5EF4-FFF2-40B4-BE49-F238E27FC236}">
                  <a16:creationId xmlns:a16="http://schemas.microsoft.com/office/drawing/2014/main" id="{00000000-0008-0000-0000-0000B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28575</xdr:colOff>
          <xdr:row>341</xdr:row>
          <xdr:rowOff>9525</xdr:rowOff>
        </xdr:from>
        <xdr:to>
          <xdr:col>10</xdr:col>
          <xdr:colOff>314325</xdr:colOff>
          <xdr:row>341</xdr:row>
          <xdr:rowOff>180975</xdr:rowOff>
        </xdr:to>
        <xdr:sp macro="" textlink="">
          <xdr:nvSpPr>
            <xdr:cNvPr id="1466" name="Check Box 442" hidden="1">
              <a:extLst>
                <a:ext uri="{63B3BB69-23CF-44E3-9099-C40C66FF867C}">
                  <a14:compatExt spid="_x0000_s1466"/>
                </a:ext>
                <a:ext uri="{FF2B5EF4-FFF2-40B4-BE49-F238E27FC236}">
                  <a16:creationId xmlns:a16="http://schemas.microsoft.com/office/drawing/2014/main" id="{00000000-0008-0000-0000-0000B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104775</xdr:colOff>
          <xdr:row>339</xdr:row>
          <xdr:rowOff>0</xdr:rowOff>
        </xdr:from>
        <xdr:to>
          <xdr:col>8</xdr:col>
          <xdr:colOff>352425</xdr:colOff>
          <xdr:row>339</xdr:row>
          <xdr:rowOff>180975</xdr:rowOff>
        </xdr:to>
        <xdr:sp macro="" textlink="">
          <xdr:nvSpPr>
            <xdr:cNvPr id="1467" name="Check Box 443" hidden="1">
              <a:extLst>
                <a:ext uri="{63B3BB69-23CF-44E3-9099-C40C66FF867C}">
                  <a14:compatExt spid="_x0000_s1467"/>
                </a:ext>
                <a:ext uri="{FF2B5EF4-FFF2-40B4-BE49-F238E27FC236}">
                  <a16:creationId xmlns:a16="http://schemas.microsoft.com/office/drawing/2014/main" id="{00000000-0008-0000-0000-0000B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47625</xdr:colOff>
          <xdr:row>339</xdr:row>
          <xdr:rowOff>0</xdr:rowOff>
        </xdr:from>
        <xdr:to>
          <xdr:col>10</xdr:col>
          <xdr:colOff>342900</xdr:colOff>
          <xdr:row>339</xdr:row>
          <xdr:rowOff>180975</xdr:rowOff>
        </xdr:to>
        <xdr:sp macro="" textlink="">
          <xdr:nvSpPr>
            <xdr:cNvPr id="1468" name="Check Box 444" hidden="1">
              <a:extLst>
                <a:ext uri="{63B3BB69-23CF-44E3-9099-C40C66FF867C}">
                  <a14:compatExt spid="_x0000_s1468"/>
                </a:ext>
                <a:ext uri="{FF2B5EF4-FFF2-40B4-BE49-F238E27FC236}">
                  <a16:creationId xmlns:a16="http://schemas.microsoft.com/office/drawing/2014/main" id="{00000000-0008-0000-0000-0000B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333375</xdr:colOff>
          <xdr:row>181</xdr:row>
          <xdr:rowOff>28575</xdr:rowOff>
        </xdr:from>
        <xdr:to>
          <xdr:col>10</xdr:col>
          <xdr:colOff>581025</xdr:colOff>
          <xdr:row>182</xdr:row>
          <xdr:rowOff>28575</xdr:rowOff>
        </xdr:to>
        <xdr:sp macro="" textlink="">
          <xdr:nvSpPr>
            <xdr:cNvPr id="1469" name="Check Box 445" hidden="1">
              <a:extLst>
                <a:ext uri="{63B3BB69-23CF-44E3-9099-C40C66FF867C}">
                  <a14:compatExt spid="_x0000_s1469"/>
                </a:ext>
                <a:ext uri="{FF2B5EF4-FFF2-40B4-BE49-F238E27FC236}">
                  <a16:creationId xmlns:a16="http://schemas.microsoft.com/office/drawing/2014/main" id="{00000000-0008-0000-0000-0000B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333375</xdr:colOff>
          <xdr:row>181</xdr:row>
          <xdr:rowOff>238125</xdr:rowOff>
        </xdr:from>
        <xdr:to>
          <xdr:col>10</xdr:col>
          <xdr:colOff>581025</xdr:colOff>
          <xdr:row>183</xdr:row>
          <xdr:rowOff>0</xdr:rowOff>
        </xdr:to>
        <xdr:sp macro="" textlink="">
          <xdr:nvSpPr>
            <xdr:cNvPr id="1470" name="Check Box 446" hidden="1">
              <a:extLst>
                <a:ext uri="{63B3BB69-23CF-44E3-9099-C40C66FF867C}">
                  <a14:compatExt spid="_x0000_s1470"/>
                </a:ext>
                <a:ext uri="{FF2B5EF4-FFF2-40B4-BE49-F238E27FC236}">
                  <a16:creationId xmlns:a16="http://schemas.microsoft.com/office/drawing/2014/main" id="{00000000-0008-0000-0000-0000B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333375</xdr:colOff>
          <xdr:row>187</xdr:row>
          <xdr:rowOff>0</xdr:rowOff>
        </xdr:from>
        <xdr:to>
          <xdr:col>10</xdr:col>
          <xdr:colOff>581025</xdr:colOff>
          <xdr:row>188</xdr:row>
          <xdr:rowOff>9525</xdr:rowOff>
        </xdr:to>
        <xdr:sp macro="" textlink="">
          <xdr:nvSpPr>
            <xdr:cNvPr id="1471" name="Check Box 447" hidden="1">
              <a:extLst>
                <a:ext uri="{63B3BB69-23CF-44E3-9099-C40C66FF867C}">
                  <a14:compatExt spid="_x0000_s1471"/>
                </a:ext>
                <a:ext uri="{FF2B5EF4-FFF2-40B4-BE49-F238E27FC236}">
                  <a16:creationId xmlns:a16="http://schemas.microsoft.com/office/drawing/2014/main" id="{00000000-0008-0000-0000-0000B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333375</xdr:colOff>
          <xdr:row>187</xdr:row>
          <xdr:rowOff>238125</xdr:rowOff>
        </xdr:from>
        <xdr:to>
          <xdr:col>10</xdr:col>
          <xdr:colOff>581025</xdr:colOff>
          <xdr:row>188</xdr:row>
          <xdr:rowOff>257175</xdr:rowOff>
        </xdr:to>
        <xdr:sp macro="" textlink="">
          <xdr:nvSpPr>
            <xdr:cNvPr id="1472" name="Check Box 448" hidden="1">
              <a:extLst>
                <a:ext uri="{63B3BB69-23CF-44E3-9099-C40C66FF867C}">
                  <a14:compatExt spid="_x0000_s1472"/>
                </a:ext>
                <a:ext uri="{FF2B5EF4-FFF2-40B4-BE49-F238E27FC236}">
                  <a16:creationId xmlns:a16="http://schemas.microsoft.com/office/drawing/2014/main" id="{00000000-0008-0000-0000-0000C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333375</xdr:colOff>
          <xdr:row>184</xdr:row>
          <xdr:rowOff>0</xdr:rowOff>
        </xdr:from>
        <xdr:to>
          <xdr:col>10</xdr:col>
          <xdr:colOff>600075</xdr:colOff>
          <xdr:row>185</xdr:row>
          <xdr:rowOff>9525</xdr:rowOff>
        </xdr:to>
        <xdr:sp macro="" textlink="">
          <xdr:nvSpPr>
            <xdr:cNvPr id="1473" name="Check Box 449" hidden="1">
              <a:extLst>
                <a:ext uri="{63B3BB69-23CF-44E3-9099-C40C66FF867C}">
                  <a14:compatExt spid="_x0000_s1473"/>
                </a:ext>
                <a:ext uri="{FF2B5EF4-FFF2-40B4-BE49-F238E27FC236}">
                  <a16:creationId xmlns:a16="http://schemas.microsoft.com/office/drawing/2014/main" id="{00000000-0008-0000-0000-0000C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333375</xdr:colOff>
          <xdr:row>185</xdr:row>
          <xdr:rowOff>0</xdr:rowOff>
        </xdr:from>
        <xdr:to>
          <xdr:col>10</xdr:col>
          <xdr:colOff>600075</xdr:colOff>
          <xdr:row>186</xdr:row>
          <xdr:rowOff>9525</xdr:rowOff>
        </xdr:to>
        <xdr:sp macro="" textlink="">
          <xdr:nvSpPr>
            <xdr:cNvPr id="1474" name="Check Box 450" hidden="1">
              <a:extLst>
                <a:ext uri="{63B3BB69-23CF-44E3-9099-C40C66FF867C}">
                  <a14:compatExt spid="_x0000_s1474"/>
                </a:ext>
                <a:ext uri="{FF2B5EF4-FFF2-40B4-BE49-F238E27FC236}">
                  <a16:creationId xmlns:a16="http://schemas.microsoft.com/office/drawing/2014/main" id="{00000000-0008-0000-0000-0000C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333375</xdr:colOff>
          <xdr:row>172</xdr:row>
          <xdr:rowOff>238125</xdr:rowOff>
        </xdr:from>
        <xdr:to>
          <xdr:col>10</xdr:col>
          <xdr:colOff>581025</xdr:colOff>
          <xdr:row>174</xdr:row>
          <xdr:rowOff>0</xdr:rowOff>
        </xdr:to>
        <xdr:sp macro="" textlink="">
          <xdr:nvSpPr>
            <xdr:cNvPr id="1475" name="Check Box 451" hidden="1">
              <a:extLst>
                <a:ext uri="{63B3BB69-23CF-44E3-9099-C40C66FF867C}">
                  <a14:compatExt spid="_x0000_s1475"/>
                </a:ext>
                <a:ext uri="{FF2B5EF4-FFF2-40B4-BE49-F238E27FC236}">
                  <a16:creationId xmlns:a16="http://schemas.microsoft.com/office/drawing/2014/main" id="{00000000-0008-0000-0000-0000C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333375</xdr:colOff>
          <xdr:row>171</xdr:row>
          <xdr:rowOff>485775</xdr:rowOff>
        </xdr:from>
        <xdr:to>
          <xdr:col>10</xdr:col>
          <xdr:colOff>581025</xdr:colOff>
          <xdr:row>172</xdr:row>
          <xdr:rowOff>238125</xdr:rowOff>
        </xdr:to>
        <xdr:sp macro="" textlink="">
          <xdr:nvSpPr>
            <xdr:cNvPr id="1476" name="Check Box 452" hidden="1">
              <a:extLst>
                <a:ext uri="{63B3BB69-23CF-44E3-9099-C40C66FF867C}">
                  <a14:compatExt spid="_x0000_s1476"/>
                </a:ext>
                <a:ext uri="{FF2B5EF4-FFF2-40B4-BE49-F238E27FC236}">
                  <a16:creationId xmlns:a16="http://schemas.microsoft.com/office/drawing/2014/main" id="{00000000-0008-0000-0000-0000C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333375</xdr:colOff>
          <xdr:row>174</xdr:row>
          <xdr:rowOff>238125</xdr:rowOff>
        </xdr:from>
        <xdr:to>
          <xdr:col>10</xdr:col>
          <xdr:colOff>581025</xdr:colOff>
          <xdr:row>176</xdr:row>
          <xdr:rowOff>0</xdr:rowOff>
        </xdr:to>
        <xdr:sp macro="" textlink="">
          <xdr:nvSpPr>
            <xdr:cNvPr id="1477" name="Check Box 453" hidden="1">
              <a:extLst>
                <a:ext uri="{63B3BB69-23CF-44E3-9099-C40C66FF867C}">
                  <a14:compatExt spid="_x0000_s1477"/>
                </a:ext>
                <a:ext uri="{FF2B5EF4-FFF2-40B4-BE49-F238E27FC236}">
                  <a16:creationId xmlns:a16="http://schemas.microsoft.com/office/drawing/2014/main" id="{00000000-0008-0000-0000-0000C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333375</xdr:colOff>
          <xdr:row>177</xdr:row>
          <xdr:rowOff>371475</xdr:rowOff>
        </xdr:from>
        <xdr:to>
          <xdr:col>10</xdr:col>
          <xdr:colOff>581025</xdr:colOff>
          <xdr:row>178</xdr:row>
          <xdr:rowOff>219075</xdr:rowOff>
        </xdr:to>
        <xdr:sp macro="" textlink="">
          <xdr:nvSpPr>
            <xdr:cNvPr id="1478" name="Check Box 454" hidden="1">
              <a:extLst>
                <a:ext uri="{63B3BB69-23CF-44E3-9099-C40C66FF867C}">
                  <a14:compatExt spid="_x0000_s1478"/>
                </a:ext>
                <a:ext uri="{FF2B5EF4-FFF2-40B4-BE49-F238E27FC236}">
                  <a16:creationId xmlns:a16="http://schemas.microsoft.com/office/drawing/2014/main" id="{00000000-0008-0000-0000-0000C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333375</xdr:colOff>
          <xdr:row>175</xdr:row>
          <xdr:rowOff>228600</xdr:rowOff>
        </xdr:from>
        <xdr:to>
          <xdr:col>10</xdr:col>
          <xdr:colOff>581025</xdr:colOff>
          <xdr:row>176</xdr:row>
          <xdr:rowOff>238125</xdr:rowOff>
        </xdr:to>
        <xdr:sp macro="" textlink="">
          <xdr:nvSpPr>
            <xdr:cNvPr id="1479" name="Check Box 455" hidden="1">
              <a:extLst>
                <a:ext uri="{63B3BB69-23CF-44E3-9099-C40C66FF867C}">
                  <a14:compatExt spid="_x0000_s1479"/>
                </a:ext>
                <a:ext uri="{FF2B5EF4-FFF2-40B4-BE49-F238E27FC236}">
                  <a16:creationId xmlns:a16="http://schemas.microsoft.com/office/drawing/2014/main" id="{00000000-0008-0000-0000-0000C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333375</xdr:colOff>
          <xdr:row>173</xdr:row>
          <xdr:rowOff>219075</xdr:rowOff>
        </xdr:from>
        <xdr:to>
          <xdr:col>10</xdr:col>
          <xdr:colOff>581025</xdr:colOff>
          <xdr:row>174</xdr:row>
          <xdr:rowOff>219075</xdr:rowOff>
        </xdr:to>
        <xdr:sp macro="" textlink="">
          <xdr:nvSpPr>
            <xdr:cNvPr id="1480" name="Check Box 456" hidden="1">
              <a:extLst>
                <a:ext uri="{63B3BB69-23CF-44E3-9099-C40C66FF867C}">
                  <a14:compatExt spid="_x0000_s1480"/>
                </a:ext>
                <a:ext uri="{FF2B5EF4-FFF2-40B4-BE49-F238E27FC236}">
                  <a16:creationId xmlns:a16="http://schemas.microsoft.com/office/drawing/2014/main" id="{00000000-0008-0000-0000-0000C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333375</xdr:colOff>
          <xdr:row>177</xdr:row>
          <xdr:rowOff>66675</xdr:rowOff>
        </xdr:from>
        <xdr:to>
          <xdr:col>10</xdr:col>
          <xdr:colOff>581025</xdr:colOff>
          <xdr:row>177</xdr:row>
          <xdr:rowOff>314325</xdr:rowOff>
        </xdr:to>
        <xdr:sp macro="" textlink="">
          <xdr:nvSpPr>
            <xdr:cNvPr id="1481" name="Check Box 457" hidden="1">
              <a:extLst>
                <a:ext uri="{63B3BB69-23CF-44E3-9099-C40C66FF867C}">
                  <a14:compatExt spid="_x0000_s1481"/>
                </a:ext>
                <a:ext uri="{FF2B5EF4-FFF2-40B4-BE49-F238E27FC236}">
                  <a16:creationId xmlns:a16="http://schemas.microsoft.com/office/drawing/2014/main" id="{00000000-0008-0000-0000-0000C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333375</xdr:colOff>
          <xdr:row>185</xdr:row>
          <xdr:rowOff>238125</xdr:rowOff>
        </xdr:from>
        <xdr:to>
          <xdr:col>10</xdr:col>
          <xdr:colOff>600075</xdr:colOff>
          <xdr:row>187</xdr:row>
          <xdr:rowOff>0</xdr:rowOff>
        </xdr:to>
        <xdr:sp macro="" textlink="">
          <xdr:nvSpPr>
            <xdr:cNvPr id="1482" name="Check Box 458" hidden="1">
              <a:extLst>
                <a:ext uri="{63B3BB69-23CF-44E3-9099-C40C66FF867C}">
                  <a14:compatExt spid="_x0000_s1482"/>
                </a:ext>
                <a:ext uri="{FF2B5EF4-FFF2-40B4-BE49-F238E27FC236}">
                  <a16:creationId xmlns:a16="http://schemas.microsoft.com/office/drawing/2014/main" id="{00000000-0008-0000-0000-0000C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333375</xdr:colOff>
          <xdr:row>191</xdr:row>
          <xdr:rowOff>28575</xdr:rowOff>
        </xdr:from>
        <xdr:to>
          <xdr:col>10</xdr:col>
          <xdr:colOff>581025</xdr:colOff>
          <xdr:row>192</xdr:row>
          <xdr:rowOff>28575</xdr:rowOff>
        </xdr:to>
        <xdr:sp macro="" textlink="">
          <xdr:nvSpPr>
            <xdr:cNvPr id="1483" name="Check Box 459" hidden="1">
              <a:extLst>
                <a:ext uri="{63B3BB69-23CF-44E3-9099-C40C66FF867C}">
                  <a14:compatExt spid="_x0000_s1483"/>
                </a:ext>
                <a:ext uri="{FF2B5EF4-FFF2-40B4-BE49-F238E27FC236}">
                  <a16:creationId xmlns:a16="http://schemas.microsoft.com/office/drawing/2014/main" id="{00000000-0008-0000-0000-0000C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333375</xdr:colOff>
          <xdr:row>192</xdr:row>
          <xdr:rowOff>28575</xdr:rowOff>
        </xdr:from>
        <xdr:to>
          <xdr:col>10</xdr:col>
          <xdr:colOff>581025</xdr:colOff>
          <xdr:row>193</xdr:row>
          <xdr:rowOff>28575</xdr:rowOff>
        </xdr:to>
        <xdr:sp macro="" textlink="">
          <xdr:nvSpPr>
            <xdr:cNvPr id="1484" name="Check Box 460" hidden="1">
              <a:extLst>
                <a:ext uri="{63B3BB69-23CF-44E3-9099-C40C66FF867C}">
                  <a14:compatExt spid="_x0000_s1484"/>
                </a:ext>
                <a:ext uri="{FF2B5EF4-FFF2-40B4-BE49-F238E27FC236}">
                  <a16:creationId xmlns:a16="http://schemas.microsoft.com/office/drawing/2014/main" id="{00000000-0008-0000-0000-0000C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333375</xdr:colOff>
          <xdr:row>197</xdr:row>
          <xdr:rowOff>28575</xdr:rowOff>
        </xdr:from>
        <xdr:to>
          <xdr:col>10</xdr:col>
          <xdr:colOff>581025</xdr:colOff>
          <xdr:row>198</xdr:row>
          <xdr:rowOff>28575</xdr:rowOff>
        </xdr:to>
        <xdr:sp macro="" textlink="">
          <xdr:nvSpPr>
            <xdr:cNvPr id="1485" name="Check Box 461" hidden="1">
              <a:extLst>
                <a:ext uri="{63B3BB69-23CF-44E3-9099-C40C66FF867C}">
                  <a14:compatExt spid="_x0000_s1485"/>
                </a:ext>
                <a:ext uri="{FF2B5EF4-FFF2-40B4-BE49-F238E27FC236}">
                  <a16:creationId xmlns:a16="http://schemas.microsoft.com/office/drawing/2014/main" id="{00000000-0008-0000-0000-0000C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333375</xdr:colOff>
          <xdr:row>192</xdr:row>
          <xdr:rowOff>28575</xdr:rowOff>
        </xdr:from>
        <xdr:to>
          <xdr:col>10</xdr:col>
          <xdr:colOff>581025</xdr:colOff>
          <xdr:row>193</xdr:row>
          <xdr:rowOff>28575</xdr:rowOff>
        </xdr:to>
        <xdr:sp macro="" textlink="">
          <xdr:nvSpPr>
            <xdr:cNvPr id="1486" name="Check Box 462" hidden="1">
              <a:extLst>
                <a:ext uri="{63B3BB69-23CF-44E3-9099-C40C66FF867C}">
                  <a14:compatExt spid="_x0000_s1486"/>
                </a:ext>
                <a:ext uri="{FF2B5EF4-FFF2-40B4-BE49-F238E27FC236}">
                  <a16:creationId xmlns:a16="http://schemas.microsoft.com/office/drawing/2014/main" id="{00000000-0008-0000-0000-0000C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333375</xdr:colOff>
          <xdr:row>201</xdr:row>
          <xdr:rowOff>28575</xdr:rowOff>
        </xdr:from>
        <xdr:to>
          <xdr:col>10</xdr:col>
          <xdr:colOff>581025</xdr:colOff>
          <xdr:row>202</xdr:row>
          <xdr:rowOff>28575</xdr:rowOff>
        </xdr:to>
        <xdr:sp macro="" textlink="">
          <xdr:nvSpPr>
            <xdr:cNvPr id="1487" name="Check Box 463" hidden="1">
              <a:extLst>
                <a:ext uri="{63B3BB69-23CF-44E3-9099-C40C66FF867C}">
                  <a14:compatExt spid="_x0000_s1487"/>
                </a:ext>
                <a:ext uri="{FF2B5EF4-FFF2-40B4-BE49-F238E27FC236}">
                  <a16:creationId xmlns:a16="http://schemas.microsoft.com/office/drawing/2014/main" id="{00000000-0008-0000-0000-0000C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333375</xdr:colOff>
          <xdr:row>202</xdr:row>
          <xdr:rowOff>28575</xdr:rowOff>
        </xdr:from>
        <xdr:to>
          <xdr:col>10</xdr:col>
          <xdr:colOff>581025</xdr:colOff>
          <xdr:row>202</xdr:row>
          <xdr:rowOff>276225</xdr:rowOff>
        </xdr:to>
        <xdr:sp macro="" textlink="">
          <xdr:nvSpPr>
            <xdr:cNvPr id="1488" name="Check Box 464" hidden="1">
              <a:extLst>
                <a:ext uri="{63B3BB69-23CF-44E3-9099-C40C66FF867C}">
                  <a14:compatExt spid="_x0000_s1488"/>
                </a:ext>
                <a:ext uri="{FF2B5EF4-FFF2-40B4-BE49-F238E27FC236}">
                  <a16:creationId xmlns:a16="http://schemas.microsoft.com/office/drawing/2014/main" id="{00000000-0008-0000-0000-0000D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333375</xdr:colOff>
          <xdr:row>203</xdr:row>
          <xdr:rowOff>28575</xdr:rowOff>
        </xdr:from>
        <xdr:to>
          <xdr:col>10</xdr:col>
          <xdr:colOff>581025</xdr:colOff>
          <xdr:row>203</xdr:row>
          <xdr:rowOff>276225</xdr:rowOff>
        </xdr:to>
        <xdr:sp macro="" textlink="">
          <xdr:nvSpPr>
            <xdr:cNvPr id="1489" name="Check Box 465" hidden="1">
              <a:extLst>
                <a:ext uri="{63B3BB69-23CF-44E3-9099-C40C66FF867C}">
                  <a14:compatExt spid="_x0000_s1489"/>
                </a:ext>
                <a:ext uri="{FF2B5EF4-FFF2-40B4-BE49-F238E27FC236}">
                  <a16:creationId xmlns:a16="http://schemas.microsoft.com/office/drawing/2014/main" id="{00000000-0008-0000-0000-0000D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333375</xdr:colOff>
          <xdr:row>206</xdr:row>
          <xdr:rowOff>28575</xdr:rowOff>
        </xdr:from>
        <xdr:to>
          <xdr:col>10</xdr:col>
          <xdr:colOff>581025</xdr:colOff>
          <xdr:row>207</xdr:row>
          <xdr:rowOff>28575</xdr:rowOff>
        </xdr:to>
        <xdr:sp macro="" textlink="">
          <xdr:nvSpPr>
            <xdr:cNvPr id="1490" name="Check Box 466" hidden="1">
              <a:extLst>
                <a:ext uri="{63B3BB69-23CF-44E3-9099-C40C66FF867C}">
                  <a14:compatExt spid="_x0000_s1490"/>
                </a:ext>
                <a:ext uri="{FF2B5EF4-FFF2-40B4-BE49-F238E27FC236}">
                  <a16:creationId xmlns:a16="http://schemas.microsoft.com/office/drawing/2014/main" id="{00000000-0008-0000-0000-0000D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333375</xdr:colOff>
          <xdr:row>207</xdr:row>
          <xdr:rowOff>28575</xdr:rowOff>
        </xdr:from>
        <xdr:to>
          <xdr:col>10</xdr:col>
          <xdr:colOff>581025</xdr:colOff>
          <xdr:row>208</xdr:row>
          <xdr:rowOff>28575</xdr:rowOff>
        </xdr:to>
        <xdr:sp macro="" textlink="">
          <xdr:nvSpPr>
            <xdr:cNvPr id="1491" name="Check Box 467" hidden="1">
              <a:extLst>
                <a:ext uri="{63B3BB69-23CF-44E3-9099-C40C66FF867C}">
                  <a14:compatExt spid="_x0000_s1491"/>
                </a:ext>
                <a:ext uri="{FF2B5EF4-FFF2-40B4-BE49-F238E27FC236}">
                  <a16:creationId xmlns:a16="http://schemas.microsoft.com/office/drawing/2014/main" id="{00000000-0008-0000-0000-0000D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333375</xdr:colOff>
          <xdr:row>208</xdr:row>
          <xdr:rowOff>28575</xdr:rowOff>
        </xdr:from>
        <xdr:to>
          <xdr:col>10</xdr:col>
          <xdr:colOff>581025</xdr:colOff>
          <xdr:row>209</xdr:row>
          <xdr:rowOff>28575</xdr:rowOff>
        </xdr:to>
        <xdr:sp macro="" textlink="">
          <xdr:nvSpPr>
            <xdr:cNvPr id="1492" name="Check Box 468" hidden="1">
              <a:extLst>
                <a:ext uri="{63B3BB69-23CF-44E3-9099-C40C66FF867C}">
                  <a14:compatExt spid="_x0000_s1492"/>
                </a:ext>
                <a:ext uri="{FF2B5EF4-FFF2-40B4-BE49-F238E27FC236}">
                  <a16:creationId xmlns:a16="http://schemas.microsoft.com/office/drawing/2014/main" id="{00000000-0008-0000-0000-0000D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333375</xdr:colOff>
          <xdr:row>209</xdr:row>
          <xdr:rowOff>28575</xdr:rowOff>
        </xdr:from>
        <xdr:to>
          <xdr:col>10</xdr:col>
          <xdr:colOff>581025</xdr:colOff>
          <xdr:row>210</xdr:row>
          <xdr:rowOff>28575</xdr:rowOff>
        </xdr:to>
        <xdr:sp macro="" textlink="">
          <xdr:nvSpPr>
            <xdr:cNvPr id="1493" name="Check Box 469" hidden="1">
              <a:extLst>
                <a:ext uri="{63B3BB69-23CF-44E3-9099-C40C66FF867C}">
                  <a14:compatExt spid="_x0000_s1493"/>
                </a:ext>
                <a:ext uri="{FF2B5EF4-FFF2-40B4-BE49-F238E27FC236}">
                  <a16:creationId xmlns:a16="http://schemas.microsoft.com/office/drawing/2014/main" id="{00000000-0008-0000-0000-0000D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333375</xdr:colOff>
          <xdr:row>213</xdr:row>
          <xdr:rowOff>28575</xdr:rowOff>
        </xdr:from>
        <xdr:to>
          <xdr:col>10</xdr:col>
          <xdr:colOff>581025</xdr:colOff>
          <xdr:row>214</xdr:row>
          <xdr:rowOff>28575</xdr:rowOff>
        </xdr:to>
        <xdr:sp macro="" textlink="">
          <xdr:nvSpPr>
            <xdr:cNvPr id="1494" name="Check Box 470" hidden="1">
              <a:extLst>
                <a:ext uri="{63B3BB69-23CF-44E3-9099-C40C66FF867C}">
                  <a14:compatExt spid="_x0000_s1494"/>
                </a:ext>
                <a:ext uri="{FF2B5EF4-FFF2-40B4-BE49-F238E27FC236}">
                  <a16:creationId xmlns:a16="http://schemas.microsoft.com/office/drawing/2014/main" id="{00000000-0008-0000-0000-0000D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333375</xdr:colOff>
          <xdr:row>214</xdr:row>
          <xdr:rowOff>28575</xdr:rowOff>
        </xdr:from>
        <xdr:to>
          <xdr:col>10</xdr:col>
          <xdr:colOff>581025</xdr:colOff>
          <xdr:row>215</xdr:row>
          <xdr:rowOff>28575</xdr:rowOff>
        </xdr:to>
        <xdr:sp macro="" textlink="">
          <xdr:nvSpPr>
            <xdr:cNvPr id="1495" name="Check Box 471" hidden="1">
              <a:extLst>
                <a:ext uri="{63B3BB69-23CF-44E3-9099-C40C66FF867C}">
                  <a14:compatExt spid="_x0000_s1495"/>
                </a:ext>
                <a:ext uri="{FF2B5EF4-FFF2-40B4-BE49-F238E27FC236}">
                  <a16:creationId xmlns:a16="http://schemas.microsoft.com/office/drawing/2014/main" id="{00000000-0008-0000-0000-0000D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333375</xdr:colOff>
          <xdr:row>215</xdr:row>
          <xdr:rowOff>28575</xdr:rowOff>
        </xdr:from>
        <xdr:to>
          <xdr:col>10</xdr:col>
          <xdr:colOff>581025</xdr:colOff>
          <xdr:row>216</xdr:row>
          <xdr:rowOff>28575</xdr:rowOff>
        </xdr:to>
        <xdr:sp macro="" textlink="">
          <xdr:nvSpPr>
            <xdr:cNvPr id="1496" name="Check Box 472" hidden="1">
              <a:extLst>
                <a:ext uri="{63B3BB69-23CF-44E3-9099-C40C66FF867C}">
                  <a14:compatExt spid="_x0000_s1496"/>
                </a:ext>
                <a:ext uri="{FF2B5EF4-FFF2-40B4-BE49-F238E27FC236}">
                  <a16:creationId xmlns:a16="http://schemas.microsoft.com/office/drawing/2014/main" id="{00000000-0008-0000-0000-0000D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333375</xdr:colOff>
          <xdr:row>216</xdr:row>
          <xdr:rowOff>28575</xdr:rowOff>
        </xdr:from>
        <xdr:to>
          <xdr:col>10</xdr:col>
          <xdr:colOff>581025</xdr:colOff>
          <xdr:row>217</xdr:row>
          <xdr:rowOff>28575</xdr:rowOff>
        </xdr:to>
        <xdr:sp macro="" textlink="">
          <xdr:nvSpPr>
            <xdr:cNvPr id="1497" name="Check Box 473" hidden="1">
              <a:extLst>
                <a:ext uri="{63B3BB69-23CF-44E3-9099-C40C66FF867C}">
                  <a14:compatExt spid="_x0000_s1497"/>
                </a:ext>
                <a:ext uri="{FF2B5EF4-FFF2-40B4-BE49-F238E27FC236}">
                  <a16:creationId xmlns:a16="http://schemas.microsoft.com/office/drawing/2014/main" id="{00000000-0008-0000-0000-0000D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333375</xdr:colOff>
          <xdr:row>217</xdr:row>
          <xdr:rowOff>28575</xdr:rowOff>
        </xdr:from>
        <xdr:to>
          <xdr:col>10</xdr:col>
          <xdr:colOff>581025</xdr:colOff>
          <xdr:row>218</xdr:row>
          <xdr:rowOff>28575</xdr:rowOff>
        </xdr:to>
        <xdr:sp macro="" textlink="">
          <xdr:nvSpPr>
            <xdr:cNvPr id="1498" name="Check Box 474" hidden="1">
              <a:extLst>
                <a:ext uri="{63B3BB69-23CF-44E3-9099-C40C66FF867C}">
                  <a14:compatExt spid="_x0000_s1498"/>
                </a:ext>
                <a:ext uri="{FF2B5EF4-FFF2-40B4-BE49-F238E27FC236}">
                  <a16:creationId xmlns:a16="http://schemas.microsoft.com/office/drawing/2014/main" id="{00000000-0008-0000-0000-0000D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333375</xdr:colOff>
          <xdr:row>218</xdr:row>
          <xdr:rowOff>28575</xdr:rowOff>
        </xdr:from>
        <xdr:to>
          <xdr:col>10</xdr:col>
          <xdr:colOff>581025</xdr:colOff>
          <xdr:row>219</xdr:row>
          <xdr:rowOff>28575</xdr:rowOff>
        </xdr:to>
        <xdr:sp macro="" textlink="">
          <xdr:nvSpPr>
            <xdr:cNvPr id="1499" name="Check Box 475" hidden="1">
              <a:extLst>
                <a:ext uri="{63B3BB69-23CF-44E3-9099-C40C66FF867C}">
                  <a14:compatExt spid="_x0000_s1499"/>
                </a:ext>
                <a:ext uri="{FF2B5EF4-FFF2-40B4-BE49-F238E27FC236}">
                  <a16:creationId xmlns:a16="http://schemas.microsoft.com/office/drawing/2014/main" id="{00000000-0008-0000-0000-0000D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333375</xdr:colOff>
          <xdr:row>193</xdr:row>
          <xdr:rowOff>28575</xdr:rowOff>
        </xdr:from>
        <xdr:to>
          <xdr:col>10</xdr:col>
          <xdr:colOff>581025</xdr:colOff>
          <xdr:row>194</xdr:row>
          <xdr:rowOff>38100</xdr:rowOff>
        </xdr:to>
        <xdr:sp macro="" textlink="">
          <xdr:nvSpPr>
            <xdr:cNvPr id="1541" name="Check Box 517" hidden="1">
              <a:extLst>
                <a:ext uri="{63B3BB69-23CF-44E3-9099-C40C66FF867C}">
                  <a14:compatExt spid="_x0000_s1541"/>
                </a:ext>
                <a:ext uri="{FF2B5EF4-FFF2-40B4-BE49-F238E27FC236}">
                  <a16:creationId xmlns:a16="http://schemas.microsoft.com/office/drawing/2014/main" id="{00000000-0008-0000-0000-000005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333375</xdr:colOff>
          <xdr:row>194</xdr:row>
          <xdr:rowOff>28575</xdr:rowOff>
        </xdr:from>
        <xdr:to>
          <xdr:col>10</xdr:col>
          <xdr:colOff>581025</xdr:colOff>
          <xdr:row>195</xdr:row>
          <xdr:rowOff>38100</xdr:rowOff>
        </xdr:to>
        <xdr:sp macro="" textlink="">
          <xdr:nvSpPr>
            <xdr:cNvPr id="1542" name="Check Box 518" hidden="1">
              <a:extLst>
                <a:ext uri="{63B3BB69-23CF-44E3-9099-C40C66FF867C}">
                  <a14:compatExt spid="_x0000_s1542"/>
                </a:ext>
                <a:ext uri="{FF2B5EF4-FFF2-40B4-BE49-F238E27FC236}">
                  <a16:creationId xmlns:a16="http://schemas.microsoft.com/office/drawing/2014/main" id="{00000000-0008-0000-0000-000006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333375</xdr:colOff>
          <xdr:row>195</xdr:row>
          <xdr:rowOff>28575</xdr:rowOff>
        </xdr:from>
        <xdr:to>
          <xdr:col>10</xdr:col>
          <xdr:colOff>581025</xdr:colOff>
          <xdr:row>196</xdr:row>
          <xdr:rowOff>38100</xdr:rowOff>
        </xdr:to>
        <xdr:sp macro="" textlink="">
          <xdr:nvSpPr>
            <xdr:cNvPr id="1543" name="Check Box 519" hidden="1">
              <a:extLst>
                <a:ext uri="{63B3BB69-23CF-44E3-9099-C40C66FF867C}">
                  <a14:compatExt spid="_x0000_s1543"/>
                </a:ext>
                <a:ext uri="{FF2B5EF4-FFF2-40B4-BE49-F238E27FC236}">
                  <a16:creationId xmlns:a16="http://schemas.microsoft.com/office/drawing/2014/main" id="{00000000-0008-0000-0000-000007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333375</xdr:colOff>
          <xdr:row>196</xdr:row>
          <xdr:rowOff>28575</xdr:rowOff>
        </xdr:from>
        <xdr:to>
          <xdr:col>10</xdr:col>
          <xdr:colOff>581025</xdr:colOff>
          <xdr:row>197</xdr:row>
          <xdr:rowOff>38100</xdr:rowOff>
        </xdr:to>
        <xdr:sp macro="" textlink="">
          <xdr:nvSpPr>
            <xdr:cNvPr id="1544" name="Check Box 520" hidden="1">
              <a:extLst>
                <a:ext uri="{63B3BB69-23CF-44E3-9099-C40C66FF867C}">
                  <a14:compatExt spid="_x0000_s1544"/>
                </a:ext>
                <a:ext uri="{FF2B5EF4-FFF2-40B4-BE49-F238E27FC236}">
                  <a16:creationId xmlns:a16="http://schemas.microsoft.com/office/drawing/2014/main" id="{00000000-0008-0000-0000-000008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333375</xdr:colOff>
          <xdr:row>198</xdr:row>
          <xdr:rowOff>28575</xdr:rowOff>
        </xdr:from>
        <xdr:to>
          <xdr:col>10</xdr:col>
          <xdr:colOff>581025</xdr:colOff>
          <xdr:row>199</xdr:row>
          <xdr:rowOff>28575</xdr:rowOff>
        </xdr:to>
        <xdr:sp macro="" textlink="">
          <xdr:nvSpPr>
            <xdr:cNvPr id="1545" name="Check Box 521" hidden="1">
              <a:extLst>
                <a:ext uri="{63B3BB69-23CF-44E3-9099-C40C66FF867C}">
                  <a14:compatExt spid="_x0000_s1545"/>
                </a:ext>
                <a:ext uri="{FF2B5EF4-FFF2-40B4-BE49-F238E27FC236}">
                  <a16:creationId xmlns:a16="http://schemas.microsoft.com/office/drawing/2014/main" id="{00000000-0008-0000-0000-000009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333375</xdr:colOff>
          <xdr:row>197</xdr:row>
          <xdr:rowOff>28575</xdr:rowOff>
        </xdr:from>
        <xdr:to>
          <xdr:col>10</xdr:col>
          <xdr:colOff>581025</xdr:colOff>
          <xdr:row>198</xdr:row>
          <xdr:rowOff>38100</xdr:rowOff>
        </xdr:to>
        <xdr:sp macro="" textlink="">
          <xdr:nvSpPr>
            <xdr:cNvPr id="1546" name="Check Box 522" hidden="1">
              <a:extLst>
                <a:ext uri="{63B3BB69-23CF-44E3-9099-C40C66FF867C}">
                  <a14:compatExt spid="_x0000_s1546"/>
                </a:ext>
                <a:ext uri="{FF2B5EF4-FFF2-40B4-BE49-F238E27FC236}">
                  <a16:creationId xmlns:a16="http://schemas.microsoft.com/office/drawing/2014/main" id="{00000000-0008-0000-0000-00000A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276225</xdr:colOff>
          <xdr:row>254</xdr:row>
          <xdr:rowOff>66675</xdr:rowOff>
        </xdr:from>
        <xdr:to>
          <xdr:col>9</xdr:col>
          <xdr:colOff>561975</xdr:colOff>
          <xdr:row>254</xdr:row>
          <xdr:rowOff>219075</xdr:rowOff>
        </xdr:to>
        <xdr:sp macro="" textlink="">
          <xdr:nvSpPr>
            <xdr:cNvPr id="1547" name="Check Box 523" hidden="1">
              <a:extLst>
                <a:ext uri="{63B3BB69-23CF-44E3-9099-C40C66FF867C}">
                  <a14:compatExt spid="_x0000_s1547"/>
                </a:ext>
                <a:ext uri="{FF2B5EF4-FFF2-40B4-BE49-F238E27FC236}">
                  <a16:creationId xmlns:a16="http://schemas.microsoft.com/office/drawing/2014/main" id="{00000000-0008-0000-0000-00000B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276225</xdr:colOff>
          <xdr:row>255</xdr:row>
          <xdr:rowOff>28575</xdr:rowOff>
        </xdr:from>
        <xdr:to>
          <xdr:col>9</xdr:col>
          <xdr:colOff>561975</xdr:colOff>
          <xdr:row>255</xdr:row>
          <xdr:rowOff>219075</xdr:rowOff>
        </xdr:to>
        <xdr:sp macro="" textlink="">
          <xdr:nvSpPr>
            <xdr:cNvPr id="1548" name="Check Box 524" hidden="1">
              <a:extLst>
                <a:ext uri="{63B3BB69-23CF-44E3-9099-C40C66FF867C}">
                  <a14:compatExt spid="_x0000_s1548"/>
                </a:ext>
                <a:ext uri="{FF2B5EF4-FFF2-40B4-BE49-F238E27FC236}">
                  <a16:creationId xmlns:a16="http://schemas.microsoft.com/office/drawing/2014/main" id="{00000000-0008-0000-0000-00000C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276225</xdr:colOff>
          <xdr:row>255</xdr:row>
          <xdr:rowOff>257175</xdr:rowOff>
        </xdr:from>
        <xdr:to>
          <xdr:col>9</xdr:col>
          <xdr:colOff>561975</xdr:colOff>
          <xdr:row>256</xdr:row>
          <xdr:rowOff>219075</xdr:rowOff>
        </xdr:to>
        <xdr:sp macro="" textlink="">
          <xdr:nvSpPr>
            <xdr:cNvPr id="1549" name="Check Box 525" hidden="1">
              <a:extLst>
                <a:ext uri="{63B3BB69-23CF-44E3-9099-C40C66FF867C}">
                  <a14:compatExt spid="_x0000_s1549"/>
                </a:ext>
                <a:ext uri="{FF2B5EF4-FFF2-40B4-BE49-F238E27FC236}">
                  <a16:creationId xmlns:a16="http://schemas.microsoft.com/office/drawing/2014/main" id="{00000000-0008-0000-0000-00000D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295275</xdr:colOff>
          <xdr:row>257</xdr:row>
          <xdr:rowOff>28575</xdr:rowOff>
        </xdr:from>
        <xdr:to>
          <xdr:col>9</xdr:col>
          <xdr:colOff>561975</xdr:colOff>
          <xdr:row>257</xdr:row>
          <xdr:rowOff>257175</xdr:rowOff>
        </xdr:to>
        <xdr:sp macro="" textlink="">
          <xdr:nvSpPr>
            <xdr:cNvPr id="1550" name="Check Box 526" hidden="1">
              <a:extLst>
                <a:ext uri="{63B3BB69-23CF-44E3-9099-C40C66FF867C}">
                  <a14:compatExt spid="_x0000_s1550"/>
                </a:ext>
                <a:ext uri="{FF2B5EF4-FFF2-40B4-BE49-F238E27FC236}">
                  <a16:creationId xmlns:a16="http://schemas.microsoft.com/office/drawing/2014/main" id="{00000000-0008-0000-0000-00000E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333375</xdr:colOff>
          <xdr:row>86</xdr:row>
          <xdr:rowOff>238125</xdr:rowOff>
        </xdr:from>
        <xdr:to>
          <xdr:col>10</xdr:col>
          <xdr:colOff>581025</xdr:colOff>
          <xdr:row>87</xdr:row>
          <xdr:rowOff>228600</xdr:rowOff>
        </xdr:to>
        <xdr:sp macro="" textlink="">
          <xdr:nvSpPr>
            <xdr:cNvPr id="1551" name="Check Box 527" hidden="1">
              <a:extLst>
                <a:ext uri="{63B3BB69-23CF-44E3-9099-C40C66FF867C}">
                  <a14:compatExt spid="_x0000_s1551"/>
                </a:ext>
                <a:ext uri="{FF2B5EF4-FFF2-40B4-BE49-F238E27FC236}">
                  <a16:creationId xmlns:a16="http://schemas.microsoft.com/office/drawing/2014/main" id="{00000000-0008-0000-0000-00000F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333375</xdr:colOff>
          <xdr:row>85</xdr:row>
          <xdr:rowOff>485775</xdr:rowOff>
        </xdr:from>
        <xdr:to>
          <xdr:col>10</xdr:col>
          <xdr:colOff>581025</xdr:colOff>
          <xdr:row>86</xdr:row>
          <xdr:rowOff>257175</xdr:rowOff>
        </xdr:to>
        <xdr:sp macro="" textlink="">
          <xdr:nvSpPr>
            <xdr:cNvPr id="1552" name="Check Box 528" hidden="1">
              <a:extLst>
                <a:ext uri="{63B3BB69-23CF-44E3-9099-C40C66FF867C}">
                  <a14:compatExt spid="_x0000_s1552"/>
                </a:ext>
                <a:ext uri="{FF2B5EF4-FFF2-40B4-BE49-F238E27FC236}">
                  <a16:creationId xmlns:a16="http://schemas.microsoft.com/office/drawing/2014/main" id="{00000000-0008-0000-0000-000010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333375</xdr:colOff>
          <xdr:row>88</xdr:row>
          <xdr:rowOff>238125</xdr:rowOff>
        </xdr:from>
        <xdr:to>
          <xdr:col>10</xdr:col>
          <xdr:colOff>581025</xdr:colOff>
          <xdr:row>89</xdr:row>
          <xdr:rowOff>228600</xdr:rowOff>
        </xdr:to>
        <xdr:sp macro="" textlink="">
          <xdr:nvSpPr>
            <xdr:cNvPr id="1553" name="Check Box 529" hidden="1">
              <a:extLst>
                <a:ext uri="{63B3BB69-23CF-44E3-9099-C40C66FF867C}">
                  <a14:compatExt spid="_x0000_s1553"/>
                </a:ext>
                <a:ext uri="{FF2B5EF4-FFF2-40B4-BE49-F238E27FC236}">
                  <a16:creationId xmlns:a16="http://schemas.microsoft.com/office/drawing/2014/main" id="{00000000-0008-0000-0000-000011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333375</xdr:colOff>
          <xdr:row>87</xdr:row>
          <xdr:rowOff>485775</xdr:rowOff>
        </xdr:from>
        <xdr:to>
          <xdr:col>10</xdr:col>
          <xdr:colOff>581025</xdr:colOff>
          <xdr:row>88</xdr:row>
          <xdr:rowOff>257175</xdr:rowOff>
        </xdr:to>
        <xdr:sp macro="" textlink="">
          <xdr:nvSpPr>
            <xdr:cNvPr id="1554" name="Check Box 530" hidden="1">
              <a:extLst>
                <a:ext uri="{63B3BB69-23CF-44E3-9099-C40C66FF867C}">
                  <a14:compatExt spid="_x0000_s1554"/>
                </a:ext>
                <a:ext uri="{FF2B5EF4-FFF2-40B4-BE49-F238E27FC236}">
                  <a16:creationId xmlns:a16="http://schemas.microsoft.com/office/drawing/2014/main" id="{00000000-0008-0000-0000-000012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333375</xdr:colOff>
          <xdr:row>90</xdr:row>
          <xdr:rowOff>238125</xdr:rowOff>
        </xdr:from>
        <xdr:to>
          <xdr:col>10</xdr:col>
          <xdr:colOff>581025</xdr:colOff>
          <xdr:row>91</xdr:row>
          <xdr:rowOff>228600</xdr:rowOff>
        </xdr:to>
        <xdr:sp macro="" textlink="">
          <xdr:nvSpPr>
            <xdr:cNvPr id="1555" name="Check Box 531" hidden="1">
              <a:extLst>
                <a:ext uri="{63B3BB69-23CF-44E3-9099-C40C66FF867C}">
                  <a14:compatExt spid="_x0000_s1555"/>
                </a:ext>
                <a:ext uri="{FF2B5EF4-FFF2-40B4-BE49-F238E27FC236}">
                  <a16:creationId xmlns:a16="http://schemas.microsoft.com/office/drawing/2014/main" id="{00000000-0008-0000-0000-000013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333375</xdr:colOff>
          <xdr:row>89</xdr:row>
          <xdr:rowOff>485775</xdr:rowOff>
        </xdr:from>
        <xdr:to>
          <xdr:col>10</xdr:col>
          <xdr:colOff>581025</xdr:colOff>
          <xdr:row>90</xdr:row>
          <xdr:rowOff>257175</xdr:rowOff>
        </xdr:to>
        <xdr:sp macro="" textlink="">
          <xdr:nvSpPr>
            <xdr:cNvPr id="1556" name="Check Box 532" hidden="1">
              <a:extLst>
                <a:ext uri="{63B3BB69-23CF-44E3-9099-C40C66FF867C}">
                  <a14:compatExt spid="_x0000_s1556"/>
                </a:ext>
                <a:ext uri="{FF2B5EF4-FFF2-40B4-BE49-F238E27FC236}">
                  <a16:creationId xmlns:a16="http://schemas.microsoft.com/office/drawing/2014/main" id="{00000000-0008-0000-0000-000014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333375</xdr:colOff>
          <xdr:row>92</xdr:row>
          <xdr:rowOff>238125</xdr:rowOff>
        </xdr:from>
        <xdr:to>
          <xdr:col>10</xdr:col>
          <xdr:colOff>581025</xdr:colOff>
          <xdr:row>93</xdr:row>
          <xdr:rowOff>228600</xdr:rowOff>
        </xdr:to>
        <xdr:sp macro="" textlink="">
          <xdr:nvSpPr>
            <xdr:cNvPr id="1557" name="Check Box 533" hidden="1">
              <a:extLst>
                <a:ext uri="{63B3BB69-23CF-44E3-9099-C40C66FF867C}">
                  <a14:compatExt spid="_x0000_s1557"/>
                </a:ext>
                <a:ext uri="{FF2B5EF4-FFF2-40B4-BE49-F238E27FC236}">
                  <a16:creationId xmlns:a16="http://schemas.microsoft.com/office/drawing/2014/main" id="{00000000-0008-0000-0000-000015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333375</xdr:colOff>
          <xdr:row>91</xdr:row>
          <xdr:rowOff>485775</xdr:rowOff>
        </xdr:from>
        <xdr:to>
          <xdr:col>10</xdr:col>
          <xdr:colOff>581025</xdr:colOff>
          <xdr:row>92</xdr:row>
          <xdr:rowOff>257175</xdr:rowOff>
        </xdr:to>
        <xdr:sp macro="" textlink="">
          <xdr:nvSpPr>
            <xdr:cNvPr id="1558" name="Check Box 534" hidden="1">
              <a:extLst>
                <a:ext uri="{63B3BB69-23CF-44E3-9099-C40C66FF867C}">
                  <a14:compatExt spid="_x0000_s1558"/>
                </a:ext>
                <a:ext uri="{FF2B5EF4-FFF2-40B4-BE49-F238E27FC236}">
                  <a16:creationId xmlns:a16="http://schemas.microsoft.com/office/drawing/2014/main" id="{00000000-0008-0000-0000-000016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333375</xdr:colOff>
          <xdr:row>99</xdr:row>
          <xdr:rowOff>238125</xdr:rowOff>
        </xdr:from>
        <xdr:to>
          <xdr:col>10</xdr:col>
          <xdr:colOff>581025</xdr:colOff>
          <xdr:row>100</xdr:row>
          <xdr:rowOff>257175</xdr:rowOff>
        </xdr:to>
        <xdr:sp macro="" textlink="">
          <xdr:nvSpPr>
            <xdr:cNvPr id="1559" name="Check Box 535" hidden="1">
              <a:extLst>
                <a:ext uri="{63B3BB69-23CF-44E3-9099-C40C66FF867C}">
                  <a14:compatExt spid="_x0000_s1559"/>
                </a:ext>
                <a:ext uri="{FF2B5EF4-FFF2-40B4-BE49-F238E27FC236}">
                  <a16:creationId xmlns:a16="http://schemas.microsoft.com/office/drawing/2014/main" id="{00000000-0008-0000-0000-000017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333375</xdr:colOff>
          <xdr:row>98</xdr:row>
          <xdr:rowOff>485775</xdr:rowOff>
        </xdr:from>
        <xdr:to>
          <xdr:col>10</xdr:col>
          <xdr:colOff>581025</xdr:colOff>
          <xdr:row>100</xdr:row>
          <xdr:rowOff>9525</xdr:rowOff>
        </xdr:to>
        <xdr:sp macro="" textlink="">
          <xdr:nvSpPr>
            <xdr:cNvPr id="1560" name="Check Box 536" hidden="1">
              <a:extLst>
                <a:ext uri="{63B3BB69-23CF-44E3-9099-C40C66FF867C}">
                  <a14:compatExt spid="_x0000_s1560"/>
                </a:ext>
                <a:ext uri="{FF2B5EF4-FFF2-40B4-BE49-F238E27FC236}">
                  <a16:creationId xmlns:a16="http://schemas.microsoft.com/office/drawing/2014/main" id="{00000000-0008-0000-0000-000018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333375</xdr:colOff>
          <xdr:row>101</xdr:row>
          <xdr:rowOff>238125</xdr:rowOff>
        </xdr:from>
        <xdr:to>
          <xdr:col>10</xdr:col>
          <xdr:colOff>581025</xdr:colOff>
          <xdr:row>102</xdr:row>
          <xdr:rowOff>219075</xdr:rowOff>
        </xdr:to>
        <xdr:sp macro="" textlink="">
          <xdr:nvSpPr>
            <xdr:cNvPr id="1561" name="Check Box 537" hidden="1">
              <a:extLst>
                <a:ext uri="{63B3BB69-23CF-44E3-9099-C40C66FF867C}">
                  <a14:compatExt spid="_x0000_s1561"/>
                </a:ext>
                <a:ext uri="{FF2B5EF4-FFF2-40B4-BE49-F238E27FC236}">
                  <a16:creationId xmlns:a16="http://schemas.microsoft.com/office/drawing/2014/main" id="{00000000-0008-0000-0000-000019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333375</xdr:colOff>
          <xdr:row>100</xdr:row>
          <xdr:rowOff>485775</xdr:rowOff>
        </xdr:from>
        <xdr:to>
          <xdr:col>10</xdr:col>
          <xdr:colOff>581025</xdr:colOff>
          <xdr:row>101</xdr:row>
          <xdr:rowOff>257175</xdr:rowOff>
        </xdr:to>
        <xdr:sp macro="" textlink="">
          <xdr:nvSpPr>
            <xdr:cNvPr id="1562" name="Check Box 538" hidden="1">
              <a:extLst>
                <a:ext uri="{63B3BB69-23CF-44E3-9099-C40C66FF867C}">
                  <a14:compatExt spid="_x0000_s1562"/>
                </a:ext>
                <a:ext uri="{FF2B5EF4-FFF2-40B4-BE49-F238E27FC236}">
                  <a16:creationId xmlns:a16="http://schemas.microsoft.com/office/drawing/2014/main" id="{00000000-0008-0000-0000-00001A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333375</xdr:colOff>
          <xdr:row>103</xdr:row>
          <xdr:rowOff>238125</xdr:rowOff>
        </xdr:from>
        <xdr:to>
          <xdr:col>10</xdr:col>
          <xdr:colOff>581025</xdr:colOff>
          <xdr:row>104</xdr:row>
          <xdr:rowOff>219075</xdr:rowOff>
        </xdr:to>
        <xdr:sp macro="" textlink="">
          <xdr:nvSpPr>
            <xdr:cNvPr id="1563" name="Check Box 539" hidden="1">
              <a:extLst>
                <a:ext uri="{63B3BB69-23CF-44E3-9099-C40C66FF867C}">
                  <a14:compatExt spid="_x0000_s1563"/>
                </a:ext>
                <a:ext uri="{FF2B5EF4-FFF2-40B4-BE49-F238E27FC236}">
                  <a16:creationId xmlns:a16="http://schemas.microsoft.com/office/drawing/2014/main" id="{00000000-0008-0000-0000-00001B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333375</xdr:colOff>
          <xdr:row>102</xdr:row>
          <xdr:rowOff>485775</xdr:rowOff>
        </xdr:from>
        <xdr:to>
          <xdr:col>10</xdr:col>
          <xdr:colOff>581025</xdr:colOff>
          <xdr:row>103</xdr:row>
          <xdr:rowOff>257175</xdr:rowOff>
        </xdr:to>
        <xdr:sp macro="" textlink="">
          <xdr:nvSpPr>
            <xdr:cNvPr id="1564" name="Check Box 540" hidden="1">
              <a:extLst>
                <a:ext uri="{63B3BB69-23CF-44E3-9099-C40C66FF867C}">
                  <a14:compatExt spid="_x0000_s1564"/>
                </a:ext>
                <a:ext uri="{FF2B5EF4-FFF2-40B4-BE49-F238E27FC236}">
                  <a16:creationId xmlns:a16="http://schemas.microsoft.com/office/drawing/2014/main" id="{00000000-0008-0000-0000-00001C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333375</xdr:colOff>
          <xdr:row>104</xdr:row>
          <xdr:rowOff>485775</xdr:rowOff>
        </xdr:from>
        <xdr:to>
          <xdr:col>10</xdr:col>
          <xdr:colOff>581025</xdr:colOff>
          <xdr:row>105</xdr:row>
          <xdr:rowOff>257175</xdr:rowOff>
        </xdr:to>
        <xdr:sp macro="" textlink="">
          <xdr:nvSpPr>
            <xdr:cNvPr id="1565" name="Check Box 541" hidden="1">
              <a:extLst>
                <a:ext uri="{63B3BB69-23CF-44E3-9099-C40C66FF867C}">
                  <a14:compatExt spid="_x0000_s1565"/>
                </a:ext>
                <a:ext uri="{FF2B5EF4-FFF2-40B4-BE49-F238E27FC236}">
                  <a16:creationId xmlns:a16="http://schemas.microsoft.com/office/drawing/2014/main" id="{00000000-0008-0000-0000-00001D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333375</xdr:colOff>
          <xdr:row>105</xdr:row>
          <xdr:rowOff>485775</xdr:rowOff>
        </xdr:from>
        <xdr:to>
          <xdr:col>10</xdr:col>
          <xdr:colOff>581025</xdr:colOff>
          <xdr:row>107</xdr:row>
          <xdr:rowOff>0</xdr:rowOff>
        </xdr:to>
        <xdr:sp macro="" textlink="">
          <xdr:nvSpPr>
            <xdr:cNvPr id="1566" name="Check Box 542" hidden="1">
              <a:extLst>
                <a:ext uri="{63B3BB69-23CF-44E3-9099-C40C66FF867C}">
                  <a14:compatExt spid="_x0000_s1566"/>
                </a:ext>
                <a:ext uri="{FF2B5EF4-FFF2-40B4-BE49-F238E27FC236}">
                  <a16:creationId xmlns:a16="http://schemas.microsoft.com/office/drawing/2014/main" id="{00000000-0008-0000-0000-00001E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333375</xdr:colOff>
          <xdr:row>182</xdr:row>
          <xdr:rowOff>257175</xdr:rowOff>
        </xdr:from>
        <xdr:to>
          <xdr:col>10</xdr:col>
          <xdr:colOff>581025</xdr:colOff>
          <xdr:row>184</xdr:row>
          <xdr:rowOff>9525</xdr:rowOff>
        </xdr:to>
        <xdr:sp macro="" textlink="">
          <xdr:nvSpPr>
            <xdr:cNvPr id="1569" name="Check Box 545" hidden="1">
              <a:extLst>
                <a:ext uri="{63B3BB69-23CF-44E3-9099-C40C66FF867C}">
                  <a14:compatExt spid="_x0000_s1569"/>
                </a:ext>
                <a:ext uri="{FF2B5EF4-FFF2-40B4-BE49-F238E27FC236}">
                  <a16:creationId xmlns:a16="http://schemas.microsoft.com/office/drawing/2014/main" id="{00000000-0008-0000-0000-000021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8</xdr:col>
      <xdr:colOff>425735</xdr:colOff>
      <xdr:row>271</xdr:row>
      <xdr:rowOff>122668</xdr:rowOff>
    </xdr:from>
    <xdr:to>
      <xdr:col>11</xdr:col>
      <xdr:colOff>2578708</xdr:colOff>
      <xdr:row>273</xdr:row>
      <xdr:rowOff>104672</xdr:rowOff>
    </xdr:to>
    <xdr:sp macro="" textlink="">
      <xdr:nvSpPr>
        <xdr:cNvPr id="3" name="Freccia a destra 2">
          <a:hlinkClick xmlns:r="http://schemas.openxmlformats.org/officeDocument/2006/relationships" r:id="rId2"/>
          <a:extLst>
            <a:ext uri="{FF2B5EF4-FFF2-40B4-BE49-F238E27FC236}">
              <a16:creationId xmlns:a16="http://schemas.microsoft.com/office/drawing/2014/main" id="{E133B9FB-23D2-40E0-9A80-7F7A9F9D51AF}"/>
            </a:ext>
          </a:extLst>
        </xdr:cNvPr>
        <xdr:cNvSpPr/>
      </xdr:nvSpPr>
      <xdr:spPr>
        <a:xfrm>
          <a:off x="6905621" y="69128407"/>
          <a:ext cx="4469280" cy="479901"/>
        </a:xfrm>
        <a:prstGeom prst="rightArrow">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ctr"/>
        <a:lstStyle/>
        <a:p>
          <a:pPr marL="0" indent="0" algn="ctr"/>
          <a:r>
            <a:rPr lang="it-IT" sz="1400">
              <a:solidFill>
                <a:schemeClr val="lt1"/>
              </a:solidFill>
              <a:latin typeface="Eras Demi ITC" panose="020B0805030504020804" pitchFamily="34" charset="0"/>
              <a:ea typeface="+mn-ea"/>
              <a:cs typeface="+mn-cs"/>
            </a:rPr>
            <a:t>Prosegui con focus - POLITICHE</a:t>
          </a:r>
          <a:r>
            <a:rPr lang="it-IT" sz="1400" baseline="0">
              <a:solidFill>
                <a:schemeClr val="lt1"/>
              </a:solidFill>
              <a:latin typeface="Eras Demi ITC" panose="020B0805030504020804" pitchFamily="34" charset="0"/>
              <a:ea typeface="+mn-ea"/>
              <a:cs typeface="+mn-cs"/>
            </a:rPr>
            <a:t> RETRIBUTIVE</a:t>
          </a:r>
          <a:endParaRPr lang="it-IT" sz="1400">
            <a:solidFill>
              <a:schemeClr val="lt1"/>
            </a:solidFill>
            <a:latin typeface="Eras Demi ITC" panose="020B0805030504020804" pitchFamily="34" charset="0"/>
            <a:ea typeface="+mn-ea"/>
            <a:cs typeface="+mn-cs"/>
          </a:endParaRPr>
        </a:p>
      </xdr:txBody>
    </xdr:sp>
    <xdr:clientData/>
  </xdr:twoCellAnchor>
  <mc:AlternateContent xmlns:mc="http://schemas.openxmlformats.org/markup-compatibility/2006">
    <mc:Choice xmlns:a14="http://schemas.microsoft.com/office/drawing/2010/main" Requires="a14">
      <xdr:twoCellAnchor editAs="oneCell">
        <xdr:from>
          <xdr:col>8</xdr:col>
          <xdr:colOff>76200</xdr:colOff>
          <xdr:row>251</xdr:row>
          <xdr:rowOff>28575</xdr:rowOff>
        </xdr:from>
        <xdr:to>
          <xdr:col>8</xdr:col>
          <xdr:colOff>276225</xdr:colOff>
          <xdr:row>251</xdr:row>
          <xdr:rowOff>219075</xdr:rowOff>
        </xdr:to>
        <xdr:sp macro="" textlink="">
          <xdr:nvSpPr>
            <xdr:cNvPr id="1570" name="Check Box 546" hidden="1">
              <a:extLst>
                <a:ext uri="{63B3BB69-23CF-44E3-9099-C40C66FF867C}">
                  <a14:compatExt spid="_x0000_s1570"/>
                </a:ext>
                <a:ext uri="{FF2B5EF4-FFF2-40B4-BE49-F238E27FC236}">
                  <a16:creationId xmlns:a16="http://schemas.microsoft.com/office/drawing/2014/main" id="{00000000-0008-0000-0000-000022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28575</xdr:colOff>
          <xdr:row>251</xdr:row>
          <xdr:rowOff>28575</xdr:rowOff>
        </xdr:from>
        <xdr:to>
          <xdr:col>10</xdr:col>
          <xdr:colOff>219075</xdr:colOff>
          <xdr:row>251</xdr:row>
          <xdr:rowOff>219075</xdr:rowOff>
        </xdr:to>
        <xdr:sp macro="" textlink="">
          <xdr:nvSpPr>
            <xdr:cNvPr id="1571" name="Check Box 547" hidden="1">
              <a:extLst>
                <a:ext uri="{63B3BB69-23CF-44E3-9099-C40C66FF867C}">
                  <a14:compatExt spid="_x0000_s1571"/>
                </a:ext>
                <a:ext uri="{FF2B5EF4-FFF2-40B4-BE49-F238E27FC236}">
                  <a16:creationId xmlns:a16="http://schemas.microsoft.com/office/drawing/2014/main" id="{00000000-0008-0000-0000-000023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xdr:col>
          <xdr:colOff>314325</xdr:colOff>
          <xdr:row>13</xdr:row>
          <xdr:rowOff>28575</xdr:rowOff>
        </xdr:from>
        <xdr:to>
          <xdr:col>8</xdr:col>
          <xdr:colOff>561975</xdr:colOff>
          <xdr:row>13</xdr:row>
          <xdr:rowOff>238125</xdr:rowOff>
        </xdr:to>
        <xdr:sp macro="" textlink="">
          <xdr:nvSpPr>
            <xdr:cNvPr id="7169" name="Check Box 1" hidden="1">
              <a:extLst>
                <a:ext uri="{63B3BB69-23CF-44E3-9099-C40C66FF867C}">
                  <a14:compatExt spid="_x0000_s7169"/>
                </a:ext>
                <a:ext uri="{FF2B5EF4-FFF2-40B4-BE49-F238E27FC236}">
                  <a16:creationId xmlns:a16="http://schemas.microsoft.com/office/drawing/2014/main" id="{00000000-0008-0000-0100-00000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333375</xdr:colOff>
          <xdr:row>13</xdr:row>
          <xdr:rowOff>238125</xdr:rowOff>
        </xdr:from>
        <xdr:to>
          <xdr:col>8</xdr:col>
          <xdr:colOff>581025</xdr:colOff>
          <xdr:row>15</xdr:row>
          <xdr:rowOff>38100</xdr:rowOff>
        </xdr:to>
        <xdr:sp macro="" textlink="">
          <xdr:nvSpPr>
            <xdr:cNvPr id="7170" name="Check Box 2" hidden="1">
              <a:extLst>
                <a:ext uri="{63B3BB69-23CF-44E3-9099-C40C66FF867C}">
                  <a14:compatExt spid="_x0000_s7170"/>
                </a:ext>
                <a:ext uri="{FF2B5EF4-FFF2-40B4-BE49-F238E27FC236}">
                  <a16:creationId xmlns:a16="http://schemas.microsoft.com/office/drawing/2014/main" id="{00000000-0008-0000-0100-00000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333375</xdr:colOff>
          <xdr:row>14</xdr:row>
          <xdr:rowOff>238125</xdr:rowOff>
        </xdr:from>
        <xdr:to>
          <xdr:col>8</xdr:col>
          <xdr:colOff>581025</xdr:colOff>
          <xdr:row>16</xdr:row>
          <xdr:rowOff>38100</xdr:rowOff>
        </xdr:to>
        <xdr:sp macro="" textlink="">
          <xdr:nvSpPr>
            <xdr:cNvPr id="7171" name="Check Box 3" hidden="1">
              <a:extLst>
                <a:ext uri="{63B3BB69-23CF-44E3-9099-C40C66FF867C}">
                  <a14:compatExt spid="_x0000_s7171"/>
                </a:ext>
                <a:ext uri="{FF2B5EF4-FFF2-40B4-BE49-F238E27FC236}">
                  <a16:creationId xmlns:a16="http://schemas.microsoft.com/office/drawing/2014/main" id="{00000000-0008-0000-0100-00000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333375</xdr:colOff>
          <xdr:row>15</xdr:row>
          <xdr:rowOff>238125</xdr:rowOff>
        </xdr:from>
        <xdr:to>
          <xdr:col>8</xdr:col>
          <xdr:colOff>581025</xdr:colOff>
          <xdr:row>17</xdr:row>
          <xdr:rowOff>38100</xdr:rowOff>
        </xdr:to>
        <xdr:sp macro="" textlink="">
          <xdr:nvSpPr>
            <xdr:cNvPr id="7172" name="Check Box 4" hidden="1">
              <a:extLst>
                <a:ext uri="{63B3BB69-23CF-44E3-9099-C40C66FF867C}">
                  <a14:compatExt spid="_x0000_s7172"/>
                </a:ext>
                <a:ext uri="{FF2B5EF4-FFF2-40B4-BE49-F238E27FC236}">
                  <a16:creationId xmlns:a16="http://schemas.microsoft.com/office/drawing/2014/main" id="{00000000-0008-0000-0100-00000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333375</xdr:colOff>
          <xdr:row>16</xdr:row>
          <xdr:rowOff>238125</xdr:rowOff>
        </xdr:from>
        <xdr:to>
          <xdr:col>8</xdr:col>
          <xdr:colOff>600075</xdr:colOff>
          <xdr:row>18</xdr:row>
          <xdr:rowOff>38100</xdr:rowOff>
        </xdr:to>
        <xdr:sp macro="" textlink="">
          <xdr:nvSpPr>
            <xdr:cNvPr id="7173" name="Check Box 5" hidden="1">
              <a:extLst>
                <a:ext uri="{63B3BB69-23CF-44E3-9099-C40C66FF867C}">
                  <a14:compatExt spid="_x0000_s7173"/>
                </a:ext>
                <a:ext uri="{FF2B5EF4-FFF2-40B4-BE49-F238E27FC236}">
                  <a16:creationId xmlns:a16="http://schemas.microsoft.com/office/drawing/2014/main" id="{00000000-0008-0000-0100-00000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333375</xdr:colOff>
          <xdr:row>17</xdr:row>
          <xdr:rowOff>238125</xdr:rowOff>
        </xdr:from>
        <xdr:to>
          <xdr:col>8</xdr:col>
          <xdr:colOff>600075</xdr:colOff>
          <xdr:row>19</xdr:row>
          <xdr:rowOff>38100</xdr:rowOff>
        </xdr:to>
        <xdr:sp macro="" textlink="">
          <xdr:nvSpPr>
            <xdr:cNvPr id="7174" name="Check Box 6" hidden="1">
              <a:extLst>
                <a:ext uri="{63B3BB69-23CF-44E3-9099-C40C66FF867C}">
                  <a14:compatExt spid="_x0000_s7174"/>
                </a:ext>
                <a:ext uri="{FF2B5EF4-FFF2-40B4-BE49-F238E27FC236}">
                  <a16:creationId xmlns:a16="http://schemas.microsoft.com/office/drawing/2014/main" id="{00000000-0008-0000-0100-00000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342900</xdr:colOff>
          <xdr:row>18</xdr:row>
          <xdr:rowOff>238125</xdr:rowOff>
        </xdr:from>
        <xdr:to>
          <xdr:col>8</xdr:col>
          <xdr:colOff>600075</xdr:colOff>
          <xdr:row>20</xdr:row>
          <xdr:rowOff>28575</xdr:rowOff>
        </xdr:to>
        <xdr:sp macro="" textlink="">
          <xdr:nvSpPr>
            <xdr:cNvPr id="7175" name="Check Box 7" hidden="1">
              <a:extLst>
                <a:ext uri="{63B3BB69-23CF-44E3-9099-C40C66FF867C}">
                  <a14:compatExt spid="_x0000_s7175"/>
                </a:ext>
                <a:ext uri="{FF2B5EF4-FFF2-40B4-BE49-F238E27FC236}">
                  <a16:creationId xmlns:a16="http://schemas.microsoft.com/office/drawing/2014/main" id="{00000000-0008-0000-0100-00000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342900</xdr:colOff>
          <xdr:row>19</xdr:row>
          <xdr:rowOff>238125</xdr:rowOff>
        </xdr:from>
        <xdr:to>
          <xdr:col>8</xdr:col>
          <xdr:colOff>600075</xdr:colOff>
          <xdr:row>21</xdr:row>
          <xdr:rowOff>28575</xdr:rowOff>
        </xdr:to>
        <xdr:sp macro="" textlink="">
          <xdr:nvSpPr>
            <xdr:cNvPr id="7176" name="Check Box 8" hidden="1">
              <a:extLst>
                <a:ext uri="{63B3BB69-23CF-44E3-9099-C40C66FF867C}">
                  <a14:compatExt spid="_x0000_s7176"/>
                </a:ext>
                <a:ext uri="{FF2B5EF4-FFF2-40B4-BE49-F238E27FC236}">
                  <a16:creationId xmlns:a16="http://schemas.microsoft.com/office/drawing/2014/main" id="{00000000-0008-0000-0100-00000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314325</xdr:colOff>
          <xdr:row>13</xdr:row>
          <xdr:rowOff>28575</xdr:rowOff>
        </xdr:from>
        <xdr:to>
          <xdr:col>9</xdr:col>
          <xdr:colOff>561975</xdr:colOff>
          <xdr:row>13</xdr:row>
          <xdr:rowOff>238125</xdr:rowOff>
        </xdr:to>
        <xdr:sp macro="" textlink="">
          <xdr:nvSpPr>
            <xdr:cNvPr id="7177" name="Check Box 9" hidden="1">
              <a:extLst>
                <a:ext uri="{63B3BB69-23CF-44E3-9099-C40C66FF867C}">
                  <a14:compatExt spid="_x0000_s7177"/>
                </a:ext>
                <a:ext uri="{FF2B5EF4-FFF2-40B4-BE49-F238E27FC236}">
                  <a16:creationId xmlns:a16="http://schemas.microsoft.com/office/drawing/2014/main" id="{00000000-0008-0000-0100-00000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333375</xdr:colOff>
          <xdr:row>13</xdr:row>
          <xdr:rowOff>238125</xdr:rowOff>
        </xdr:from>
        <xdr:to>
          <xdr:col>9</xdr:col>
          <xdr:colOff>581025</xdr:colOff>
          <xdr:row>15</xdr:row>
          <xdr:rowOff>38100</xdr:rowOff>
        </xdr:to>
        <xdr:sp macro="" textlink="">
          <xdr:nvSpPr>
            <xdr:cNvPr id="7178" name="Check Box 10" hidden="1">
              <a:extLst>
                <a:ext uri="{63B3BB69-23CF-44E3-9099-C40C66FF867C}">
                  <a14:compatExt spid="_x0000_s7178"/>
                </a:ext>
                <a:ext uri="{FF2B5EF4-FFF2-40B4-BE49-F238E27FC236}">
                  <a16:creationId xmlns:a16="http://schemas.microsoft.com/office/drawing/2014/main" id="{00000000-0008-0000-0100-00000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333375</xdr:colOff>
          <xdr:row>14</xdr:row>
          <xdr:rowOff>238125</xdr:rowOff>
        </xdr:from>
        <xdr:to>
          <xdr:col>9</xdr:col>
          <xdr:colOff>581025</xdr:colOff>
          <xdr:row>16</xdr:row>
          <xdr:rowOff>38100</xdr:rowOff>
        </xdr:to>
        <xdr:sp macro="" textlink="">
          <xdr:nvSpPr>
            <xdr:cNvPr id="7179" name="Check Box 11" hidden="1">
              <a:extLst>
                <a:ext uri="{63B3BB69-23CF-44E3-9099-C40C66FF867C}">
                  <a14:compatExt spid="_x0000_s7179"/>
                </a:ext>
                <a:ext uri="{FF2B5EF4-FFF2-40B4-BE49-F238E27FC236}">
                  <a16:creationId xmlns:a16="http://schemas.microsoft.com/office/drawing/2014/main" id="{00000000-0008-0000-0100-00000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333375</xdr:colOff>
          <xdr:row>15</xdr:row>
          <xdr:rowOff>238125</xdr:rowOff>
        </xdr:from>
        <xdr:to>
          <xdr:col>9</xdr:col>
          <xdr:colOff>581025</xdr:colOff>
          <xdr:row>17</xdr:row>
          <xdr:rowOff>38100</xdr:rowOff>
        </xdr:to>
        <xdr:sp macro="" textlink="">
          <xdr:nvSpPr>
            <xdr:cNvPr id="7180" name="Check Box 12" hidden="1">
              <a:extLst>
                <a:ext uri="{63B3BB69-23CF-44E3-9099-C40C66FF867C}">
                  <a14:compatExt spid="_x0000_s7180"/>
                </a:ext>
                <a:ext uri="{FF2B5EF4-FFF2-40B4-BE49-F238E27FC236}">
                  <a16:creationId xmlns:a16="http://schemas.microsoft.com/office/drawing/2014/main" id="{00000000-0008-0000-0100-00000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333375</xdr:colOff>
          <xdr:row>16</xdr:row>
          <xdr:rowOff>238125</xdr:rowOff>
        </xdr:from>
        <xdr:to>
          <xdr:col>9</xdr:col>
          <xdr:colOff>600075</xdr:colOff>
          <xdr:row>18</xdr:row>
          <xdr:rowOff>38100</xdr:rowOff>
        </xdr:to>
        <xdr:sp macro="" textlink="">
          <xdr:nvSpPr>
            <xdr:cNvPr id="7181" name="Check Box 13" hidden="1">
              <a:extLst>
                <a:ext uri="{63B3BB69-23CF-44E3-9099-C40C66FF867C}">
                  <a14:compatExt spid="_x0000_s7181"/>
                </a:ext>
                <a:ext uri="{FF2B5EF4-FFF2-40B4-BE49-F238E27FC236}">
                  <a16:creationId xmlns:a16="http://schemas.microsoft.com/office/drawing/2014/main" id="{00000000-0008-0000-0100-00000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333375</xdr:colOff>
          <xdr:row>17</xdr:row>
          <xdr:rowOff>238125</xdr:rowOff>
        </xdr:from>
        <xdr:to>
          <xdr:col>9</xdr:col>
          <xdr:colOff>600075</xdr:colOff>
          <xdr:row>19</xdr:row>
          <xdr:rowOff>38100</xdr:rowOff>
        </xdr:to>
        <xdr:sp macro="" textlink="">
          <xdr:nvSpPr>
            <xdr:cNvPr id="7182" name="Check Box 14" hidden="1">
              <a:extLst>
                <a:ext uri="{63B3BB69-23CF-44E3-9099-C40C66FF867C}">
                  <a14:compatExt spid="_x0000_s7182"/>
                </a:ext>
                <a:ext uri="{FF2B5EF4-FFF2-40B4-BE49-F238E27FC236}">
                  <a16:creationId xmlns:a16="http://schemas.microsoft.com/office/drawing/2014/main" id="{00000000-0008-0000-0100-00000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342900</xdr:colOff>
          <xdr:row>18</xdr:row>
          <xdr:rowOff>238125</xdr:rowOff>
        </xdr:from>
        <xdr:to>
          <xdr:col>9</xdr:col>
          <xdr:colOff>600075</xdr:colOff>
          <xdr:row>20</xdr:row>
          <xdr:rowOff>28575</xdr:rowOff>
        </xdr:to>
        <xdr:sp macro="" textlink="">
          <xdr:nvSpPr>
            <xdr:cNvPr id="7183" name="Check Box 15" hidden="1">
              <a:extLst>
                <a:ext uri="{63B3BB69-23CF-44E3-9099-C40C66FF867C}">
                  <a14:compatExt spid="_x0000_s7183"/>
                </a:ext>
                <a:ext uri="{FF2B5EF4-FFF2-40B4-BE49-F238E27FC236}">
                  <a16:creationId xmlns:a16="http://schemas.microsoft.com/office/drawing/2014/main" id="{00000000-0008-0000-0100-00000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342900</xdr:colOff>
          <xdr:row>19</xdr:row>
          <xdr:rowOff>238125</xdr:rowOff>
        </xdr:from>
        <xdr:to>
          <xdr:col>9</xdr:col>
          <xdr:colOff>600075</xdr:colOff>
          <xdr:row>21</xdr:row>
          <xdr:rowOff>28575</xdr:rowOff>
        </xdr:to>
        <xdr:sp macro="" textlink="">
          <xdr:nvSpPr>
            <xdr:cNvPr id="7184" name="Check Box 16" hidden="1">
              <a:extLst>
                <a:ext uri="{63B3BB69-23CF-44E3-9099-C40C66FF867C}">
                  <a14:compatExt spid="_x0000_s7184"/>
                </a:ext>
                <a:ext uri="{FF2B5EF4-FFF2-40B4-BE49-F238E27FC236}">
                  <a16:creationId xmlns:a16="http://schemas.microsoft.com/office/drawing/2014/main" id="{00000000-0008-0000-0100-00001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314325</xdr:colOff>
          <xdr:row>13</xdr:row>
          <xdr:rowOff>28575</xdr:rowOff>
        </xdr:from>
        <xdr:to>
          <xdr:col>10</xdr:col>
          <xdr:colOff>561975</xdr:colOff>
          <xdr:row>13</xdr:row>
          <xdr:rowOff>238125</xdr:rowOff>
        </xdr:to>
        <xdr:sp macro="" textlink="">
          <xdr:nvSpPr>
            <xdr:cNvPr id="7185" name="Check Box 17" hidden="1">
              <a:extLst>
                <a:ext uri="{63B3BB69-23CF-44E3-9099-C40C66FF867C}">
                  <a14:compatExt spid="_x0000_s7185"/>
                </a:ext>
                <a:ext uri="{FF2B5EF4-FFF2-40B4-BE49-F238E27FC236}">
                  <a16:creationId xmlns:a16="http://schemas.microsoft.com/office/drawing/2014/main" id="{00000000-0008-0000-0100-00001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333375</xdr:colOff>
          <xdr:row>13</xdr:row>
          <xdr:rowOff>238125</xdr:rowOff>
        </xdr:from>
        <xdr:to>
          <xdr:col>10</xdr:col>
          <xdr:colOff>581025</xdr:colOff>
          <xdr:row>15</xdr:row>
          <xdr:rowOff>38100</xdr:rowOff>
        </xdr:to>
        <xdr:sp macro="" textlink="">
          <xdr:nvSpPr>
            <xdr:cNvPr id="7186" name="Check Box 18" hidden="1">
              <a:extLst>
                <a:ext uri="{63B3BB69-23CF-44E3-9099-C40C66FF867C}">
                  <a14:compatExt spid="_x0000_s7186"/>
                </a:ext>
                <a:ext uri="{FF2B5EF4-FFF2-40B4-BE49-F238E27FC236}">
                  <a16:creationId xmlns:a16="http://schemas.microsoft.com/office/drawing/2014/main" id="{00000000-0008-0000-0100-00001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333375</xdr:colOff>
          <xdr:row>14</xdr:row>
          <xdr:rowOff>238125</xdr:rowOff>
        </xdr:from>
        <xdr:to>
          <xdr:col>10</xdr:col>
          <xdr:colOff>581025</xdr:colOff>
          <xdr:row>16</xdr:row>
          <xdr:rowOff>38100</xdr:rowOff>
        </xdr:to>
        <xdr:sp macro="" textlink="">
          <xdr:nvSpPr>
            <xdr:cNvPr id="7187" name="Check Box 19" hidden="1">
              <a:extLst>
                <a:ext uri="{63B3BB69-23CF-44E3-9099-C40C66FF867C}">
                  <a14:compatExt spid="_x0000_s7187"/>
                </a:ext>
                <a:ext uri="{FF2B5EF4-FFF2-40B4-BE49-F238E27FC236}">
                  <a16:creationId xmlns:a16="http://schemas.microsoft.com/office/drawing/2014/main" id="{00000000-0008-0000-0100-00001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333375</xdr:colOff>
          <xdr:row>15</xdr:row>
          <xdr:rowOff>238125</xdr:rowOff>
        </xdr:from>
        <xdr:to>
          <xdr:col>10</xdr:col>
          <xdr:colOff>581025</xdr:colOff>
          <xdr:row>17</xdr:row>
          <xdr:rowOff>38100</xdr:rowOff>
        </xdr:to>
        <xdr:sp macro="" textlink="">
          <xdr:nvSpPr>
            <xdr:cNvPr id="7188" name="Check Box 20" hidden="1">
              <a:extLst>
                <a:ext uri="{63B3BB69-23CF-44E3-9099-C40C66FF867C}">
                  <a14:compatExt spid="_x0000_s7188"/>
                </a:ext>
                <a:ext uri="{FF2B5EF4-FFF2-40B4-BE49-F238E27FC236}">
                  <a16:creationId xmlns:a16="http://schemas.microsoft.com/office/drawing/2014/main" id="{00000000-0008-0000-0100-00001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333375</xdr:colOff>
          <xdr:row>16</xdr:row>
          <xdr:rowOff>238125</xdr:rowOff>
        </xdr:from>
        <xdr:to>
          <xdr:col>10</xdr:col>
          <xdr:colOff>600075</xdr:colOff>
          <xdr:row>18</xdr:row>
          <xdr:rowOff>38100</xdr:rowOff>
        </xdr:to>
        <xdr:sp macro="" textlink="">
          <xdr:nvSpPr>
            <xdr:cNvPr id="7189" name="Check Box 21" hidden="1">
              <a:extLst>
                <a:ext uri="{63B3BB69-23CF-44E3-9099-C40C66FF867C}">
                  <a14:compatExt spid="_x0000_s7189"/>
                </a:ext>
                <a:ext uri="{FF2B5EF4-FFF2-40B4-BE49-F238E27FC236}">
                  <a16:creationId xmlns:a16="http://schemas.microsoft.com/office/drawing/2014/main" id="{00000000-0008-0000-0100-00001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333375</xdr:colOff>
          <xdr:row>17</xdr:row>
          <xdr:rowOff>238125</xdr:rowOff>
        </xdr:from>
        <xdr:to>
          <xdr:col>10</xdr:col>
          <xdr:colOff>600075</xdr:colOff>
          <xdr:row>19</xdr:row>
          <xdr:rowOff>38100</xdr:rowOff>
        </xdr:to>
        <xdr:sp macro="" textlink="">
          <xdr:nvSpPr>
            <xdr:cNvPr id="7190" name="Check Box 22" hidden="1">
              <a:extLst>
                <a:ext uri="{63B3BB69-23CF-44E3-9099-C40C66FF867C}">
                  <a14:compatExt spid="_x0000_s7190"/>
                </a:ext>
                <a:ext uri="{FF2B5EF4-FFF2-40B4-BE49-F238E27FC236}">
                  <a16:creationId xmlns:a16="http://schemas.microsoft.com/office/drawing/2014/main" id="{00000000-0008-0000-0100-00001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342900</xdr:colOff>
          <xdr:row>18</xdr:row>
          <xdr:rowOff>238125</xdr:rowOff>
        </xdr:from>
        <xdr:to>
          <xdr:col>10</xdr:col>
          <xdr:colOff>600075</xdr:colOff>
          <xdr:row>20</xdr:row>
          <xdr:rowOff>28575</xdr:rowOff>
        </xdr:to>
        <xdr:sp macro="" textlink="">
          <xdr:nvSpPr>
            <xdr:cNvPr id="7191" name="Check Box 23" hidden="1">
              <a:extLst>
                <a:ext uri="{63B3BB69-23CF-44E3-9099-C40C66FF867C}">
                  <a14:compatExt spid="_x0000_s7191"/>
                </a:ext>
                <a:ext uri="{FF2B5EF4-FFF2-40B4-BE49-F238E27FC236}">
                  <a16:creationId xmlns:a16="http://schemas.microsoft.com/office/drawing/2014/main" id="{00000000-0008-0000-0100-00001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342900</xdr:colOff>
          <xdr:row>19</xdr:row>
          <xdr:rowOff>238125</xdr:rowOff>
        </xdr:from>
        <xdr:to>
          <xdr:col>10</xdr:col>
          <xdr:colOff>600075</xdr:colOff>
          <xdr:row>21</xdr:row>
          <xdr:rowOff>28575</xdr:rowOff>
        </xdr:to>
        <xdr:sp macro="" textlink="">
          <xdr:nvSpPr>
            <xdr:cNvPr id="7192" name="Check Box 24" hidden="1">
              <a:extLst>
                <a:ext uri="{63B3BB69-23CF-44E3-9099-C40C66FF867C}">
                  <a14:compatExt spid="_x0000_s7192"/>
                </a:ext>
                <a:ext uri="{FF2B5EF4-FFF2-40B4-BE49-F238E27FC236}">
                  <a16:creationId xmlns:a16="http://schemas.microsoft.com/office/drawing/2014/main" id="{00000000-0008-0000-0100-00001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314325</xdr:colOff>
          <xdr:row>13</xdr:row>
          <xdr:rowOff>28575</xdr:rowOff>
        </xdr:from>
        <xdr:to>
          <xdr:col>11</xdr:col>
          <xdr:colOff>561975</xdr:colOff>
          <xdr:row>13</xdr:row>
          <xdr:rowOff>238125</xdr:rowOff>
        </xdr:to>
        <xdr:sp macro="" textlink="">
          <xdr:nvSpPr>
            <xdr:cNvPr id="7193" name="Check Box 25" hidden="1">
              <a:extLst>
                <a:ext uri="{63B3BB69-23CF-44E3-9099-C40C66FF867C}">
                  <a14:compatExt spid="_x0000_s7193"/>
                </a:ext>
                <a:ext uri="{FF2B5EF4-FFF2-40B4-BE49-F238E27FC236}">
                  <a16:creationId xmlns:a16="http://schemas.microsoft.com/office/drawing/2014/main" id="{00000000-0008-0000-0100-00001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333375</xdr:colOff>
          <xdr:row>13</xdr:row>
          <xdr:rowOff>238125</xdr:rowOff>
        </xdr:from>
        <xdr:to>
          <xdr:col>11</xdr:col>
          <xdr:colOff>581025</xdr:colOff>
          <xdr:row>15</xdr:row>
          <xdr:rowOff>38100</xdr:rowOff>
        </xdr:to>
        <xdr:sp macro="" textlink="">
          <xdr:nvSpPr>
            <xdr:cNvPr id="7194" name="Check Box 26" hidden="1">
              <a:extLst>
                <a:ext uri="{63B3BB69-23CF-44E3-9099-C40C66FF867C}">
                  <a14:compatExt spid="_x0000_s7194"/>
                </a:ext>
                <a:ext uri="{FF2B5EF4-FFF2-40B4-BE49-F238E27FC236}">
                  <a16:creationId xmlns:a16="http://schemas.microsoft.com/office/drawing/2014/main" id="{00000000-0008-0000-0100-00001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333375</xdr:colOff>
          <xdr:row>14</xdr:row>
          <xdr:rowOff>238125</xdr:rowOff>
        </xdr:from>
        <xdr:to>
          <xdr:col>11</xdr:col>
          <xdr:colOff>581025</xdr:colOff>
          <xdr:row>16</xdr:row>
          <xdr:rowOff>38100</xdr:rowOff>
        </xdr:to>
        <xdr:sp macro="" textlink="">
          <xdr:nvSpPr>
            <xdr:cNvPr id="7195" name="Check Box 27" hidden="1">
              <a:extLst>
                <a:ext uri="{63B3BB69-23CF-44E3-9099-C40C66FF867C}">
                  <a14:compatExt spid="_x0000_s7195"/>
                </a:ext>
                <a:ext uri="{FF2B5EF4-FFF2-40B4-BE49-F238E27FC236}">
                  <a16:creationId xmlns:a16="http://schemas.microsoft.com/office/drawing/2014/main" id="{00000000-0008-0000-0100-00001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333375</xdr:colOff>
          <xdr:row>15</xdr:row>
          <xdr:rowOff>238125</xdr:rowOff>
        </xdr:from>
        <xdr:to>
          <xdr:col>11</xdr:col>
          <xdr:colOff>581025</xdr:colOff>
          <xdr:row>17</xdr:row>
          <xdr:rowOff>38100</xdr:rowOff>
        </xdr:to>
        <xdr:sp macro="" textlink="">
          <xdr:nvSpPr>
            <xdr:cNvPr id="7196" name="Check Box 28" hidden="1">
              <a:extLst>
                <a:ext uri="{63B3BB69-23CF-44E3-9099-C40C66FF867C}">
                  <a14:compatExt spid="_x0000_s7196"/>
                </a:ext>
                <a:ext uri="{FF2B5EF4-FFF2-40B4-BE49-F238E27FC236}">
                  <a16:creationId xmlns:a16="http://schemas.microsoft.com/office/drawing/2014/main" id="{00000000-0008-0000-0100-00001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333375</xdr:colOff>
          <xdr:row>16</xdr:row>
          <xdr:rowOff>238125</xdr:rowOff>
        </xdr:from>
        <xdr:to>
          <xdr:col>11</xdr:col>
          <xdr:colOff>600075</xdr:colOff>
          <xdr:row>18</xdr:row>
          <xdr:rowOff>38100</xdr:rowOff>
        </xdr:to>
        <xdr:sp macro="" textlink="">
          <xdr:nvSpPr>
            <xdr:cNvPr id="7197" name="Check Box 29" hidden="1">
              <a:extLst>
                <a:ext uri="{63B3BB69-23CF-44E3-9099-C40C66FF867C}">
                  <a14:compatExt spid="_x0000_s7197"/>
                </a:ext>
                <a:ext uri="{FF2B5EF4-FFF2-40B4-BE49-F238E27FC236}">
                  <a16:creationId xmlns:a16="http://schemas.microsoft.com/office/drawing/2014/main" id="{00000000-0008-0000-0100-00001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333375</xdr:colOff>
          <xdr:row>17</xdr:row>
          <xdr:rowOff>238125</xdr:rowOff>
        </xdr:from>
        <xdr:to>
          <xdr:col>11</xdr:col>
          <xdr:colOff>600075</xdr:colOff>
          <xdr:row>19</xdr:row>
          <xdr:rowOff>38100</xdr:rowOff>
        </xdr:to>
        <xdr:sp macro="" textlink="">
          <xdr:nvSpPr>
            <xdr:cNvPr id="7198" name="Check Box 30" hidden="1">
              <a:extLst>
                <a:ext uri="{63B3BB69-23CF-44E3-9099-C40C66FF867C}">
                  <a14:compatExt spid="_x0000_s7198"/>
                </a:ext>
                <a:ext uri="{FF2B5EF4-FFF2-40B4-BE49-F238E27FC236}">
                  <a16:creationId xmlns:a16="http://schemas.microsoft.com/office/drawing/2014/main" id="{00000000-0008-0000-0100-00001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342900</xdr:colOff>
          <xdr:row>18</xdr:row>
          <xdr:rowOff>238125</xdr:rowOff>
        </xdr:from>
        <xdr:to>
          <xdr:col>11</xdr:col>
          <xdr:colOff>600075</xdr:colOff>
          <xdr:row>20</xdr:row>
          <xdr:rowOff>28575</xdr:rowOff>
        </xdr:to>
        <xdr:sp macro="" textlink="">
          <xdr:nvSpPr>
            <xdr:cNvPr id="7199" name="Check Box 31" hidden="1">
              <a:extLst>
                <a:ext uri="{63B3BB69-23CF-44E3-9099-C40C66FF867C}">
                  <a14:compatExt spid="_x0000_s7199"/>
                </a:ext>
                <a:ext uri="{FF2B5EF4-FFF2-40B4-BE49-F238E27FC236}">
                  <a16:creationId xmlns:a16="http://schemas.microsoft.com/office/drawing/2014/main" id="{00000000-0008-0000-0100-00001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342900</xdr:colOff>
          <xdr:row>19</xdr:row>
          <xdr:rowOff>238125</xdr:rowOff>
        </xdr:from>
        <xdr:to>
          <xdr:col>11</xdr:col>
          <xdr:colOff>600075</xdr:colOff>
          <xdr:row>21</xdr:row>
          <xdr:rowOff>28575</xdr:rowOff>
        </xdr:to>
        <xdr:sp macro="" textlink="">
          <xdr:nvSpPr>
            <xdr:cNvPr id="7200" name="Check Box 32" hidden="1">
              <a:extLst>
                <a:ext uri="{63B3BB69-23CF-44E3-9099-C40C66FF867C}">
                  <a14:compatExt spid="_x0000_s7200"/>
                </a:ext>
                <a:ext uri="{FF2B5EF4-FFF2-40B4-BE49-F238E27FC236}">
                  <a16:creationId xmlns:a16="http://schemas.microsoft.com/office/drawing/2014/main" id="{00000000-0008-0000-0100-00002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523875</xdr:colOff>
          <xdr:row>9</xdr:row>
          <xdr:rowOff>9525</xdr:rowOff>
        </xdr:from>
        <xdr:to>
          <xdr:col>7</xdr:col>
          <xdr:colOff>752475</xdr:colOff>
          <xdr:row>10</xdr:row>
          <xdr:rowOff>47625</xdr:rowOff>
        </xdr:to>
        <xdr:sp macro="" textlink="">
          <xdr:nvSpPr>
            <xdr:cNvPr id="7201" name="Check Box 33" hidden="1">
              <a:extLst>
                <a:ext uri="{63B3BB69-23CF-44E3-9099-C40C66FF867C}">
                  <a14:compatExt spid="_x0000_s7201"/>
                </a:ext>
                <a:ext uri="{FF2B5EF4-FFF2-40B4-BE49-F238E27FC236}">
                  <a16:creationId xmlns:a16="http://schemas.microsoft.com/office/drawing/2014/main" id="{00000000-0008-0000-0100-00002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485775</xdr:colOff>
          <xdr:row>9</xdr:row>
          <xdr:rowOff>9525</xdr:rowOff>
        </xdr:from>
        <xdr:to>
          <xdr:col>10</xdr:col>
          <xdr:colOff>142875</xdr:colOff>
          <xdr:row>10</xdr:row>
          <xdr:rowOff>47625</xdr:rowOff>
        </xdr:to>
        <xdr:sp macro="" textlink="">
          <xdr:nvSpPr>
            <xdr:cNvPr id="7202" name="Check Box 34" hidden="1">
              <a:extLst>
                <a:ext uri="{63B3BB69-23CF-44E3-9099-C40C66FF867C}">
                  <a14:compatExt spid="_x0000_s7202"/>
                </a:ext>
                <a:ext uri="{FF2B5EF4-FFF2-40B4-BE49-F238E27FC236}">
                  <a16:creationId xmlns:a16="http://schemas.microsoft.com/office/drawing/2014/main" id="{00000000-0008-0000-0100-00002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180975</xdr:colOff>
          <xdr:row>44</xdr:row>
          <xdr:rowOff>47625</xdr:rowOff>
        </xdr:from>
        <xdr:to>
          <xdr:col>7</xdr:col>
          <xdr:colOff>542925</xdr:colOff>
          <xdr:row>45</xdr:row>
          <xdr:rowOff>9525</xdr:rowOff>
        </xdr:to>
        <xdr:sp macro="" textlink="">
          <xdr:nvSpPr>
            <xdr:cNvPr id="7203" name="Check Box 35" hidden="1">
              <a:extLst>
                <a:ext uri="{63B3BB69-23CF-44E3-9099-C40C66FF867C}">
                  <a14:compatExt spid="_x0000_s7203"/>
                </a:ext>
                <a:ext uri="{FF2B5EF4-FFF2-40B4-BE49-F238E27FC236}">
                  <a16:creationId xmlns:a16="http://schemas.microsoft.com/office/drawing/2014/main" id="{00000000-0008-0000-0100-00002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180975</xdr:colOff>
          <xdr:row>45</xdr:row>
          <xdr:rowOff>38100</xdr:rowOff>
        </xdr:from>
        <xdr:to>
          <xdr:col>7</xdr:col>
          <xdr:colOff>542925</xdr:colOff>
          <xdr:row>46</xdr:row>
          <xdr:rowOff>0</xdr:rowOff>
        </xdr:to>
        <xdr:sp macro="" textlink="">
          <xdr:nvSpPr>
            <xdr:cNvPr id="7204" name="Check Box 36" hidden="1">
              <a:extLst>
                <a:ext uri="{63B3BB69-23CF-44E3-9099-C40C66FF867C}">
                  <a14:compatExt spid="_x0000_s7204"/>
                </a:ext>
                <a:ext uri="{FF2B5EF4-FFF2-40B4-BE49-F238E27FC236}">
                  <a16:creationId xmlns:a16="http://schemas.microsoft.com/office/drawing/2014/main" id="{00000000-0008-0000-0100-00002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180975</xdr:colOff>
          <xdr:row>46</xdr:row>
          <xdr:rowOff>28575</xdr:rowOff>
        </xdr:from>
        <xdr:to>
          <xdr:col>7</xdr:col>
          <xdr:colOff>542925</xdr:colOff>
          <xdr:row>47</xdr:row>
          <xdr:rowOff>0</xdr:rowOff>
        </xdr:to>
        <xdr:sp macro="" textlink="">
          <xdr:nvSpPr>
            <xdr:cNvPr id="7205" name="Check Box 37" hidden="1">
              <a:extLst>
                <a:ext uri="{63B3BB69-23CF-44E3-9099-C40C66FF867C}">
                  <a14:compatExt spid="_x0000_s7205"/>
                </a:ext>
                <a:ext uri="{FF2B5EF4-FFF2-40B4-BE49-F238E27FC236}">
                  <a16:creationId xmlns:a16="http://schemas.microsoft.com/office/drawing/2014/main" id="{00000000-0008-0000-0100-00002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180975</xdr:colOff>
          <xdr:row>47</xdr:row>
          <xdr:rowOff>28575</xdr:rowOff>
        </xdr:from>
        <xdr:to>
          <xdr:col>7</xdr:col>
          <xdr:colOff>542925</xdr:colOff>
          <xdr:row>47</xdr:row>
          <xdr:rowOff>180975</xdr:rowOff>
        </xdr:to>
        <xdr:sp macro="" textlink="">
          <xdr:nvSpPr>
            <xdr:cNvPr id="7206" name="Check Box 38" hidden="1">
              <a:extLst>
                <a:ext uri="{63B3BB69-23CF-44E3-9099-C40C66FF867C}">
                  <a14:compatExt spid="_x0000_s7206"/>
                </a:ext>
                <a:ext uri="{FF2B5EF4-FFF2-40B4-BE49-F238E27FC236}">
                  <a16:creationId xmlns:a16="http://schemas.microsoft.com/office/drawing/2014/main" id="{00000000-0008-0000-0100-00002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180975</xdr:colOff>
          <xdr:row>48</xdr:row>
          <xdr:rowOff>28575</xdr:rowOff>
        </xdr:from>
        <xdr:to>
          <xdr:col>7</xdr:col>
          <xdr:colOff>542925</xdr:colOff>
          <xdr:row>48</xdr:row>
          <xdr:rowOff>190500</xdr:rowOff>
        </xdr:to>
        <xdr:sp macro="" textlink="">
          <xdr:nvSpPr>
            <xdr:cNvPr id="7207" name="Check Box 39" hidden="1">
              <a:extLst>
                <a:ext uri="{63B3BB69-23CF-44E3-9099-C40C66FF867C}">
                  <a14:compatExt spid="_x0000_s7207"/>
                </a:ext>
                <a:ext uri="{FF2B5EF4-FFF2-40B4-BE49-F238E27FC236}">
                  <a16:creationId xmlns:a16="http://schemas.microsoft.com/office/drawing/2014/main" id="{00000000-0008-0000-0100-00002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180975</xdr:colOff>
          <xdr:row>49</xdr:row>
          <xdr:rowOff>28575</xdr:rowOff>
        </xdr:from>
        <xdr:to>
          <xdr:col>7</xdr:col>
          <xdr:colOff>542925</xdr:colOff>
          <xdr:row>50</xdr:row>
          <xdr:rowOff>0</xdr:rowOff>
        </xdr:to>
        <xdr:sp macro="" textlink="">
          <xdr:nvSpPr>
            <xdr:cNvPr id="7208" name="Check Box 40" hidden="1">
              <a:extLst>
                <a:ext uri="{63B3BB69-23CF-44E3-9099-C40C66FF867C}">
                  <a14:compatExt spid="_x0000_s7208"/>
                </a:ext>
                <a:ext uri="{FF2B5EF4-FFF2-40B4-BE49-F238E27FC236}">
                  <a16:creationId xmlns:a16="http://schemas.microsoft.com/office/drawing/2014/main" id="{00000000-0008-0000-0100-00002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180975</xdr:colOff>
          <xdr:row>50</xdr:row>
          <xdr:rowOff>0</xdr:rowOff>
        </xdr:from>
        <xdr:to>
          <xdr:col>7</xdr:col>
          <xdr:colOff>542925</xdr:colOff>
          <xdr:row>50</xdr:row>
          <xdr:rowOff>190500</xdr:rowOff>
        </xdr:to>
        <xdr:sp macro="" textlink="">
          <xdr:nvSpPr>
            <xdr:cNvPr id="7209" name="Check Box 41" hidden="1">
              <a:extLst>
                <a:ext uri="{63B3BB69-23CF-44E3-9099-C40C66FF867C}">
                  <a14:compatExt spid="_x0000_s7209"/>
                </a:ext>
                <a:ext uri="{FF2B5EF4-FFF2-40B4-BE49-F238E27FC236}">
                  <a16:creationId xmlns:a16="http://schemas.microsoft.com/office/drawing/2014/main" id="{00000000-0008-0000-0100-00002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180975</xdr:colOff>
          <xdr:row>51</xdr:row>
          <xdr:rowOff>0</xdr:rowOff>
        </xdr:from>
        <xdr:to>
          <xdr:col>7</xdr:col>
          <xdr:colOff>542925</xdr:colOff>
          <xdr:row>51</xdr:row>
          <xdr:rowOff>190500</xdr:rowOff>
        </xdr:to>
        <xdr:sp macro="" textlink="">
          <xdr:nvSpPr>
            <xdr:cNvPr id="7210" name="Check Box 42" hidden="1">
              <a:extLst>
                <a:ext uri="{63B3BB69-23CF-44E3-9099-C40C66FF867C}">
                  <a14:compatExt spid="_x0000_s7210"/>
                </a:ext>
                <a:ext uri="{FF2B5EF4-FFF2-40B4-BE49-F238E27FC236}">
                  <a16:creationId xmlns:a16="http://schemas.microsoft.com/office/drawing/2014/main" id="{00000000-0008-0000-0100-00002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180975</xdr:colOff>
          <xdr:row>52</xdr:row>
          <xdr:rowOff>9525</xdr:rowOff>
        </xdr:from>
        <xdr:to>
          <xdr:col>7</xdr:col>
          <xdr:colOff>542925</xdr:colOff>
          <xdr:row>52</xdr:row>
          <xdr:rowOff>190500</xdr:rowOff>
        </xdr:to>
        <xdr:sp macro="" textlink="">
          <xdr:nvSpPr>
            <xdr:cNvPr id="7211" name="Check Box 43" hidden="1">
              <a:extLst>
                <a:ext uri="{63B3BB69-23CF-44E3-9099-C40C66FF867C}">
                  <a14:compatExt spid="_x0000_s7211"/>
                </a:ext>
                <a:ext uri="{FF2B5EF4-FFF2-40B4-BE49-F238E27FC236}">
                  <a16:creationId xmlns:a16="http://schemas.microsoft.com/office/drawing/2014/main" id="{00000000-0008-0000-0100-00002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180975</xdr:colOff>
          <xdr:row>53</xdr:row>
          <xdr:rowOff>28575</xdr:rowOff>
        </xdr:from>
        <xdr:to>
          <xdr:col>7</xdr:col>
          <xdr:colOff>542925</xdr:colOff>
          <xdr:row>54</xdr:row>
          <xdr:rowOff>0</xdr:rowOff>
        </xdr:to>
        <xdr:sp macro="" textlink="">
          <xdr:nvSpPr>
            <xdr:cNvPr id="7212" name="Check Box 44" hidden="1">
              <a:extLst>
                <a:ext uri="{63B3BB69-23CF-44E3-9099-C40C66FF867C}">
                  <a14:compatExt spid="_x0000_s7212"/>
                </a:ext>
                <a:ext uri="{FF2B5EF4-FFF2-40B4-BE49-F238E27FC236}">
                  <a16:creationId xmlns:a16="http://schemas.microsoft.com/office/drawing/2014/main" id="{00000000-0008-0000-0100-00002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180975</xdr:colOff>
          <xdr:row>54</xdr:row>
          <xdr:rowOff>28575</xdr:rowOff>
        </xdr:from>
        <xdr:to>
          <xdr:col>7</xdr:col>
          <xdr:colOff>542925</xdr:colOff>
          <xdr:row>54</xdr:row>
          <xdr:rowOff>180975</xdr:rowOff>
        </xdr:to>
        <xdr:sp macro="" textlink="">
          <xdr:nvSpPr>
            <xdr:cNvPr id="7213" name="Check Box 45" hidden="1">
              <a:extLst>
                <a:ext uri="{63B3BB69-23CF-44E3-9099-C40C66FF867C}">
                  <a14:compatExt spid="_x0000_s7213"/>
                </a:ext>
                <a:ext uri="{FF2B5EF4-FFF2-40B4-BE49-F238E27FC236}">
                  <a16:creationId xmlns:a16="http://schemas.microsoft.com/office/drawing/2014/main" id="{00000000-0008-0000-0100-00002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180975</xdr:colOff>
          <xdr:row>55</xdr:row>
          <xdr:rowOff>28575</xdr:rowOff>
        </xdr:from>
        <xdr:to>
          <xdr:col>7</xdr:col>
          <xdr:colOff>542925</xdr:colOff>
          <xdr:row>55</xdr:row>
          <xdr:rowOff>190500</xdr:rowOff>
        </xdr:to>
        <xdr:sp macro="" textlink="">
          <xdr:nvSpPr>
            <xdr:cNvPr id="7214" name="Check Box 46" hidden="1">
              <a:extLst>
                <a:ext uri="{63B3BB69-23CF-44E3-9099-C40C66FF867C}">
                  <a14:compatExt spid="_x0000_s7214"/>
                </a:ext>
                <a:ext uri="{FF2B5EF4-FFF2-40B4-BE49-F238E27FC236}">
                  <a16:creationId xmlns:a16="http://schemas.microsoft.com/office/drawing/2014/main" id="{00000000-0008-0000-0100-00002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180975</xdr:colOff>
          <xdr:row>56</xdr:row>
          <xdr:rowOff>28575</xdr:rowOff>
        </xdr:from>
        <xdr:to>
          <xdr:col>7</xdr:col>
          <xdr:colOff>542925</xdr:colOff>
          <xdr:row>56</xdr:row>
          <xdr:rowOff>190500</xdr:rowOff>
        </xdr:to>
        <xdr:sp macro="" textlink="">
          <xdr:nvSpPr>
            <xdr:cNvPr id="7215" name="Check Box 47" hidden="1">
              <a:extLst>
                <a:ext uri="{63B3BB69-23CF-44E3-9099-C40C66FF867C}">
                  <a14:compatExt spid="_x0000_s7215"/>
                </a:ext>
                <a:ext uri="{FF2B5EF4-FFF2-40B4-BE49-F238E27FC236}">
                  <a16:creationId xmlns:a16="http://schemas.microsoft.com/office/drawing/2014/main" id="{00000000-0008-0000-0100-00002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180975</xdr:colOff>
          <xdr:row>57</xdr:row>
          <xdr:rowOff>28575</xdr:rowOff>
        </xdr:from>
        <xdr:to>
          <xdr:col>7</xdr:col>
          <xdr:colOff>542925</xdr:colOff>
          <xdr:row>57</xdr:row>
          <xdr:rowOff>190500</xdr:rowOff>
        </xdr:to>
        <xdr:sp macro="" textlink="">
          <xdr:nvSpPr>
            <xdr:cNvPr id="7216" name="Check Box 48" hidden="1">
              <a:extLst>
                <a:ext uri="{63B3BB69-23CF-44E3-9099-C40C66FF867C}">
                  <a14:compatExt spid="_x0000_s7216"/>
                </a:ext>
                <a:ext uri="{FF2B5EF4-FFF2-40B4-BE49-F238E27FC236}">
                  <a16:creationId xmlns:a16="http://schemas.microsoft.com/office/drawing/2014/main" id="{00000000-0008-0000-0100-00003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180975</xdr:colOff>
          <xdr:row>58</xdr:row>
          <xdr:rowOff>28575</xdr:rowOff>
        </xdr:from>
        <xdr:to>
          <xdr:col>7</xdr:col>
          <xdr:colOff>542925</xdr:colOff>
          <xdr:row>59</xdr:row>
          <xdr:rowOff>47625</xdr:rowOff>
        </xdr:to>
        <xdr:sp macro="" textlink="">
          <xdr:nvSpPr>
            <xdr:cNvPr id="7217" name="Check Box 49" hidden="1">
              <a:extLst>
                <a:ext uri="{63B3BB69-23CF-44E3-9099-C40C66FF867C}">
                  <a14:compatExt spid="_x0000_s7217"/>
                </a:ext>
                <a:ext uri="{FF2B5EF4-FFF2-40B4-BE49-F238E27FC236}">
                  <a16:creationId xmlns:a16="http://schemas.microsoft.com/office/drawing/2014/main" id="{00000000-0008-0000-0100-00003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180975</xdr:colOff>
          <xdr:row>59</xdr:row>
          <xdr:rowOff>28575</xdr:rowOff>
        </xdr:from>
        <xdr:to>
          <xdr:col>7</xdr:col>
          <xdr:colOff>542925</xdr:colOff>
          <xdr:row>60</xdr:row>
          <xdr:rowOff>47625</xdr:rowOff>
        </xdr:to>
        <xdr:sp macro="" textlink="">
          <xdr:nvSpPr>
            <xdr:cNvPr id="7218" name="Check Box 50" hidden="1">
              <a:extLst>
                <a:ext uri="{63B3BB69-23CF-44E3-9099-C40C66FF867C}">
                  <a14:compatExt spid="_x0000_s7218"/>
                </a:ext>
                <a:ext uri="{FF2B5EF4-FFF2-40B4-BE49-F238E27FC236}">
                  <a16:creationId xmlns:a16="http://schemas.microsoft.com/office/drawing/2014/main" id="{00000000-0008-0000-0100-00003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180975</xdr:colOff>
          <xdr:row>60</xdr:row>
          <xdr:rowOff>28575</xdr:rowOff>
        </xdr:from>
        <xdr:to>
          <xdr:col>7</xdr:col>
          <xdr:colOff>542925</xdr:colOff>
          <xdr:row>61</xdr:row>
          <xdr:rowOff>47625</xdr:rowOff>
        </xdr:to>
        <xdr:sp macro="" textlink="">
          <xdr:nvSpPr>
            <xdr:cNvPr id="7219" name="Check Box 51" hidden="1">
              <a:extLst>
                <a:ext uri="{63B3BB69-23CF-44E3-9099-C40C66FF867C}">
                  <a14:compatExt spid="_x0000_s7219"/>
                </a:ext>
                <a:ext uri="{FF2B5EF4-FFF2-40B4-BE49-F238E27FC236}">
                  <a16:creationId xmlns:a16="http://schemas.microsoft.com/office/drawing/2014/main" id="{00000000-0008-0000-0100-00003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180975</xdr:colOff>
          <xdr:row>61</xdr:row>
          <xdr:rowOff>28575</xdr:rowOff>
        </xdr:from>
        <xdr:to>
          <xdr:col>7</xdr:col>
          <xdr:colOff>542925</xdr:colOff>
          <xdr:row>62</xdr:row>
          <xdr:rowOff>47625</xdr:rowOff>
        </xdr:to>
        <xdr:sp macro="" textlink="">
          <xdr:nvSpPr>
            <xdr:cNvPr id="7220" name="Check Box 52" hidden="1">
              <a:extLst>
                <a:ext uri="{63B3BB69-23CF-44E3-9099-C40C66FF867C}">
                  <a14:compatExt spid="_x0000_s7220"/>
                </a:ext>
                <a:ext uri="{FF2B5EF4-FFF2-40B4-BE49-F238E27FC236}">
                  <a16:creationId xmlns:a16="http://schemas.microsoft.com/office/drawing/2014/main" id="{00000000-0008-0000-0100-00003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180975</xdr:colOff>
          <xdr:row>62</xdr:row>
          <xdr:rowOff>28575</xdr:rowOff>
        </xdr:from>
        <xdr:to>
          <xdr:col>7</xdr:col>
          <xdr:colOff>542925</xdr:colOff>
          <xdr:row>63</xdr:row>
          <xdr:rowOff>47625</xdr:rowOff>
        </xdr:to>
        <xdr:sp macro="" textlink="">
          <xdr:nvSpPr>
            <xdr:cNvPr id="7221" name="Check Box 53" hidden="1">
              <a:extLst>
                <a:ext uri="{63B3BB69-23CF-44E3-9099-C40C66FF867C}">
                  <a14:compatExt spid="_x0000_s7221"/>
                </a:ext>
                <a:ext uri="{FF2B5EF4-FFF2-40B4-BE49-F238E27FC236}">
                  <a16:creationId xmlns:a16="http://schemas.microsoft.com/office/drawing/2014/main" id="{00000000-0008-0000-0100-00003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371475</xdr:colOff>
          <xdr:row>37</xdr:row>
          <xdr:rowOff>28575</xdr:rowOff>
        </xdr:from>
        <xdr:to>
          <xdr:col>7</xdr:col>
          <xdr:colOff>638175</xdr:colOff>
          <xdr:row>38</xdr:row>
          <xdr:rowOff>0</xdr:rowOff>
        </xdr:to>
        <xdr:sp macro="" textlink="">
          <xdr:nvSpPr>
            <xdr:cNvPr id="7222" name="Check Box 54" hidden="1">
              <a:extLst>
                <a:ext uri="{63B3BB69-23CF-44E3-9099-C40C66FF867C}">
                  <a14:compatExt spid="_x0000_s7222"/>
                </a:ext>
                <a:ext uri="{FF2B5EF4-FFF2-40B4-BE49-F238E27FC236}">
                  <a16:creationId xmlns:a16="http://schemas.microsoft.com/office/drawing/2014/main" id="{00000000-0008-0000-0100-00003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371475</xdr:colOff>
          <xdr:row>38</xdr:row>
          <xdr:rowOff>0</xdr:rowOff>
        </xdr:from>
        <xdr:to>
          <xdr:col>7</xdr:col>
          <xdr:colOff>638175</xdr:colOff>
          <xdr:row>39</xdr:row>
          <xdr:rowOff>0</xdr:rowOff>
        </xdr:to>
        <xdr:sp macro="" textlink="">
          <xdr:nvSpPr>
            <xdr:cNvPr id="7223" name="Check Box 55" hidden="1">
              <a:extLst>
                <a:ext uri="{63B3BB69-23CF-44E3-9099-C40C66FF867C}">
                  <a14:compatExt spid="_x0000_s7223"/>
                </a:ext>
                <a:ext uri="{FF2B5EF4-FFF2-40B4-BE49-F238E27FC236}">
                  <a16:creationId xmlns:a16="http://schemas.microsoft.com/office/drawing/2014/main" id="{00000000-0008-0000-0100-00003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381000</xdr:colOff>
          <xdr:row>39</xdr:row>
          <xdr:rowOff>9525</xdr:rowOff>
        </xdr:from>
        <xdr:to>
          <xdr:col>7</xdr:col>
          <xdr:colOff>638175</xdr:colOff>
          <xdr:row>40</xdr:row>
          <xdr:rowOff>0</xdr:rowOff>
        </xdr:to>
        <xdr:sp macro="" textlink="">
          <xdr:nvSpPr>
            <xdr:cNvPr id="7224" name="Check Box 56" hidden="1">
              <a:extLst>
                <a:ext uri="{63B3BB69-23CF-44E3-9099-C40C66FF867C}">
                  <a14:compatExt spid="_x0000_s7224"/>
                </a:ext>
                <a:ext uri="{FF2B5EF4-FFF2-40B4-BE49-F238E27FC236}">
                  <a16:creationId xmlns:a16="http://schemas.microsoft.com/office/drawing/2014/main" id="{00000000-0008-0000-0100-00003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371475</xdr:colOff>
          <xdr:row>36</xdr:row>
          <xdr:rowOff>28575</xdr:rowOff>
        </xdr:from>
        <xdr:to>
          <xdr:col>7</xdr:col>
          <xdr:colOff>638175</xdr:colOff>
          <xdr:row>37</xdr:row>
          <xdr:rowOff>0</xdr:rowOff>
        </xdr:to>
        <xdr:sp macro="" textlink="">
          <xdr:nvSpPr>
            <xdr:cNvPr id="7225" name="Check Box 57" hidden="1">
              <a:extLst>
                <a:ext uri="{63B3BB69-23CF-44E3-9099-C40C66FF867C}">
                  <a14:compatExt spid="_x0000_s7225"/>
                </a:ext>
                <a:ext uri="{FF2B5EF4-FFF2-40B4-BE49-F238E27FC236}">
                  <a16:creationId xmlns:a16="http://schemas.microsoft.com/office/drawing/2014/main" id="{00000000-0008-0000-0100-00003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523875</xdr:colOff>
          <xdr:row>81</xdr:row>
          <xdr:rowOff>9525</xdr:rowOff>
        </xdr:from>
        <xdr:to>
          <xdr:col>7</xdr:col>
          <xdr:colOff>752475</xdr:colOff>
          <xdr:row>82</xdr:row>
          <xdr:rowOff>47625</xdr:rowOff>
        </xdr:to>
        <xdr:sp macro="" textlink="">
          <xdr:nvSpPr>
            <xdr:cNvPr id="7226" name="Check Box 58" hidden="1">
              <a:extLst>
                <a:ext uri="{63B3BB69-23CF-44E3-9099-C40C66FF867C}">
                  <a14:compatExt spid="_x0000_s7226"/>
                </a:ext>
                <a:ext uri="{FF2B5EF4-FFF2-40B4-BE49-F238E27FC236}">
                  <a16:creationId xmlns:a16="http://schemas.microsoft.com/office/drawing/2014/main" id="{00000000-0008-0000-0100-00003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485775</xdr:colOff>
          <xdr:row>81</xdr:row>
          <xdr:rowOff>9525</xdr:rowOff>
        </xdr:from>
        <xdr:to>
          <xdr:col>10</xdr:col>
          <xdr:colOff>142875</xdr:colOff>
          <xdr:row>82</xdr:row>
          <xdr:rowOff>47625</xdr:rowOff>
        </xdr:to>
        <xdr:sp macro="" textlink="">
          <xdr:nvSpPr>
            <xdr:cNvPr id="7227" name="Check Box 59" hidden="1">
              <a:extLst>
                <a:ext uri="{63B3BB69-23CF-44E3-9099-C40C66FF867C}">
                  <a14:compatExt spid="_x0000_s7227"/>
                </a:ext>
                <a:ext uri="{FF2B5EF4-FFF2-40B4-BE49-F238E27FC236}">
                  <a16:creationId xmlns:a16="http://schemas.microsoft.com/office/drawing/2014/main" id="{00000000-0008-0000-0100-00003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1</xdr:col>
      <xdr:colOff>450850</xdr:colOff>
      <xdr:row>85</xdr:row>
      <xdr:rowOff>241300</xdr:rowOff>
    </xdr:from>
    <xdr:to>
      <xdr:col>9</xdr:col>
      <xdr:colOff>92075</xdr:colOff>
      <xdr:row>86</xdr:row>
      <xdr:rowOff>634999</xdr:rowOff>
    </xdr:to>
    <xdr:sp macro="" textlink="">
      <xdr:nvSpPr>
        <xdr:cNvPr id="2" name="Freccia a destra 1">
          <a:hlinkClick xmlns:r="http://schemas.openxmlformats.org/officeDocument/2006/relationships" r:id="rId1"/>
          <a:extLst>
            <a:ext uri="{FF2B5EF4-FFF2-40B4-BE49-F238E27FC236}">
              <a16:creationId xmlns:a16="http://schemas.microsoft.com/office/drawing/2014/main" id="{959CE387-56F9-4EFE-AD01-82B4FC93F610}"/>
            </a:ext>
          </a:extLst>
        </xdr:cNvPr>
        <xdr:cNvSpPr/>
      </xdr:nvSpPr>
      <xdr:spPr>
        <a:xfrm flipH="1">
          <a:off x="1193800" y="20313650"/>
          <a:ext cx="6569075" cy="647699"/>
        </a:xfrm>
        <a:prstGeom prst="rightArrow">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ctr"/>
        <a:lstStyle/>
        <a:p>
          <a:pPr marL="0" indent="0" algn="ctr"/>
          <a:r>
            <a:rPr lang="it-IT" sz="1400">
              <a:solidFill>
                <a:schemeClr val="lt1"/>
              </a:solidFill>
              <a:latin typeface="Eras Demi ITC" panose="020B0805030504020804" pitchFamily="34" charset="0"/>
              <a:ea typeface="+mn-ea"/>
              <a:cs typeface="+mn-cs"/>
            </a:rPr>
            <a:t>Prosegui</a:t>
          </a:r>
          <a:r>
            <a:rPr lang="it-IT" sz="1400" baseline="0">
              <a:solidFill>
                <a:schemeClr val="lt1"/>
              </a:solidFill>
              <a:latin typeface="Eras Demi ITC" panose="020B0805030504020804" pitchFamily="34" charset="0"/>
              <a:ea typeface="+mn-ea"/>
              <a:cs typeface="+mn-cs"/>
            </a:rPr>
            <a:t> la compilazione del </a:t>
          </a:r>
          <a:r>
            <a:rPr lang="it-IT" sz="1400">
              <a:solidFill>
                <a:schemeClr val="lt1"/>
              </a:solidFill>
              <a:latin typeface="Eras Demi ITC" panose="020B0805030504020804" pitchFamily="34" charset="0"/>
              <a:ea typeface="+mn-ea"/>
              <a:cs typeface="+mn-cs"/>
            </a:rPr>
            <a:t>questionario con i dettagli di settore</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733425</xdr:colOff>
      <xdr:row>3</xdr:row>
      <xdr:rowOff>115308</xdr:rowOff>
    </xdr:to>
    <xdr:pic>
      <xdr:nvPicPr>
        <xdr:cNvPr id="4" name="Immagine 3">
          <a:extLst>
            <a:ext uri="{FF2B5EF4-FFF2-40B4-BE49-F238E27FC236}">
              <a16:creationId xmlns:a16="http://schemas.microsoft.com/office/drawing/2014/main" id="{CC7C2513-99AC-B515-F7B7-B62B45C9BF7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504950" cy="1058283"/>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0456CFC-7C1F-41F3-9028-07C5CB0AD918}" name="Tabella1" displayName="Tabella1" ref="A1:TS2" totalsRowShown="0" headerRowDxfId="583" dataDxfId="582" tableBorderDxfId="581" headerRowCellStyle="Normale 5">
  <autoFilter ref="A1:TS2" xr:uid="{B0456CFC-7C1F-41F3-9028-07C5CB0AD918}"/>
  <tableColumns count="539">
    <tableColumn id="1" xr3:uid="{8666FF08-2116-4D70-937D-BE33BC1B2ACD}" name="Codice Identificativo" dataDxfId="580"/>
    <tableColumn id="2" xr3:uid="{5E72B2F0-BB46-4887-94A6-FA893F43C776}" name="Versione questionario" dataDxfId="579">
      <calculatedColumnFormula>+questionario!A13</calculatedColumnFormula>
    </tableColumn>
    <tableColumn id="3" xr3:uid="{CE5CB009-CFC2-415D-A0F1-8EEA399F5644}" name="Persona a cui inviare la sintesi" dataDxfId="578">
      <calculatedColumnFormula>IF(questionario!D8="","",UPPER(questionario!D8))</calculatedColumnFormula>
    </tableColumn>
    <tableColumn id="4" xr3:uid="{47EB2408-CD35-4BDF-AFBE-DDED3DD2B1F4}" name="E-mail" dataDxfId="577">
      <calculatedColumnFormula>IF(questionario!B10="","",LOWER(questionario!B10))</calculatedColumnFormula>
    </tableColumn>
    <tableColumn id="5" xr3:uid="{992BB936-DF22-4B5C-9E44-9A68CC8BCC1D}" name="Impresa" dataDxfId="576">
      <calculatedColumnFormula>IF(questionario!F15="","",UPPER(questionario!F15))</calculatedColumnFormula>
    </tableColumn>
    <tableColumn id="6" xr3:uid="{4F800DF3-BDCC-45E7-BE27-7842E7C09808}" name="Associazione" dataDxfId="575">
      <calculatedColumnFormula>IF(questionario!F17="","",UPPER(questionario!F17))</calculatedColumnFormula>
    </tableColumn>
    <tableColumn id="7" xr3:uid="{ECD2D48D-7E60-46AD-91D2-595B2504211E}" name="PIVA" dataDxfId="574">
      <calculatedColumnFormula>IF(questionario!C19="","",questionario!C19)</calculatedColumnFormula>
    </tableColumn>
    <tableColumn id="8" xr3:uid="{9D3A6813-6A6B-4712-B162-F1BF4DA5C80C}" name="Ateco2025" dataDxfId="573">
      <calculatedColumnFormula>questionario!N19</calculatedColumnFormula>
    </tableColumn>
    <tableColumn id="9" xr3:uid="{A6EFAAFD-600F-4564-A14F-A91962FC54E3}" name="Ateco 2-digit" dataDxfId="572">
      <calculatedColumnFormula>LEFT(questionario!N19,2)</calculatedColumnFormula>
    </tableColumn>
    <tableColumn id="10" xr3:uid="{4DD73310-A91B-478E-AE63-0DC7DD3934FF}" name="Azienda plurilocalizzata: No" dataDxfId="571">
      <calculatedColumnFormula>questionario!P23</calculatedColumnFormula>
    </tableColumn>
    <tableColumn id="11" xr3:uid="{28901308-BB5C-4346-881E-A07FE19341AB}" name="Sì" dataDxfId="570">
      <calculatedColumnFormula>questionario!Q23</calculatedColumnFormula>
    </tableColumn>
    <tableColumn id="12" xr3:uid="{AA78599B-F244-411C-B877-473C41ACBBB4}" name="I dati si riferiscono a: Impresa_x000a_a livello nazionale" dataDxfId="569">
      <calculatedColumnFormula>questionario!P27</calculatedColumnFormula>
    </tableColumn>
    <tableColumn id="13" xr3:uid="{6814D92B-9D55-42B7-8B20-E2BD14425995}" name="Unità locale" dataDxfId="568">
      <calculatedColumnFormula>questionario!P29</calculatedColumnFormula>
    </tableColumn>
    <tableColumn id="14" xr3:uid="{22EFD862-C2A3-4A05-811F-A2CA9908BD43}" name="Provincia della: Sede principale" dataDxfId="567">
      <calculatedColumnFormula>questionario!O27</calculatedColumnFormula>
    </tableColumn>
    <tableColumn id="15" xr3:uid="{18136F7F-D0D4-4FC6-AAF8-E44B8CC8FBAD}" name="Unità locale2" dataDxfId="566">
      <calculatedColumnFormula>questionario!O29</calculatedColumnFormula>
    </tableColumn>
    <tableColumn id="16" xr3:uid="{C56369E4-597D-4FCA-AEDD-C081F278E5AA}" name="Indeterminato full-time: 2024_x000a_Maschi" dataDxfId="565">
      <calculatedColumnFormula>questionario!D38</calculatedColumnFormula>
    </tableColumn>
    <tableColumn id="17" xr3:uid="{3E030930-E8A2-4192-AFB7-76C01D981DF7}" name="2024_x000a_Femmine" dataDxfId="564">
      <calculatedColumnFormula>questionario!F38</calculatedColumnFormula>
    </tableColumn>
    <tableColumn id="18" xr3:uid="{DBDEFD2F-AF6C-4EEC-871B-7BAAD660CAC1}" name="2025_x000a_Maschi" dataDxfId="563">
      <calculatedColumnFormula>questionario!H38</calculatedColumnFormula>
    </tableColumn>
    <tableColumn id="19" xr3:uid="{B1C32E7F-C056-4D8F-9DBA-72AE18A506A2}" name="2025_x000a_Femmine" dataDxfId="562">
      <calculatedColumnFormula>questionario!J38</calculatedColumnFormula>
    </tableColumn>
    <tableColumn id="20" xr3:uid="{2E39191B-C591-4CDD-9BDD-2C3B9F8D824B}" name="Indeterminato part-time: 2024_x000a_Maschi" dataDxfId="561">
      <calculatedColumnFormula>questionario!D39</calculatedColumnFormula>
    </tableColumn>
    <tableColumn id="21" xr3:uid="{EFC8EE06-70A1-4FD3-8BA5-6D29B51C47DC}" name="2024_x000a_Femmine3" dataDxfId="560">
      <calculatedColumnFormula>+questionario!F39</calculatedColumnFormula>
    </tableColumn>
    <tableColumn id="22" xr3:uid="{8D3F1359-7219-4583-A233-E5F004861BE2}" name="2025_x000a_Maschi4" dataDxfId="559">
      <calculatedColumnFormula>+questionario!H39</calculatedColumnFormula>
    </tableColumn>
    <tableColumn id="23" xr3:uid="{696642AC-C14D-4A36-9FE8-B1CC525DBD61}" name="2025_x000a_Femmine5" dataDxfId="558">
      <calculatedColumnFormula>+questionario!J39</calculatedColumnFormula>
    </tableColumn>
    <tableColumn id="24" xr3:uid="{D449EFFC-70DE-4AD4-B8C4-7A017732D247}" name="TOTALE INDETERMINATO 2024_x000a_Maschi" dataDxfId="557">
      <calculatedColumnFormula>questionario!D40</calculatedColumnFormula>
    </tableColumn>
    <tableColumn id="25" xr3:uid="{ED9E5F8B-CAAD-4244-AE07-CC58B6D4D33D}" name="2024_x000a_Femmine6" dataDxfId="556">
      <calculatedColumnFormula>questionario!F40</calculatedColumnFormula>
    </tableColumn>
    <tableColumn id="26" xr3:uid="{7FF7B511-979A-46B7-BDBD-880B797D3CB0}" name="2025_x000a_Maschi7" dataDxfId="555">
      <calculatedColumnFormula>questionario!H40</calculatedColumnFormula>
    </tableColumn>
    <tableColumn id="27" xr3:uid="{50EE6FED-E165-4726-ACFF-E59F3F02C943}" name="2025_x000a_Femmine8" dataDxfId="554">
      <calculatedColumnFormula>questionario!J40</calculatedColumnFormula>
    </tableColumn>
    <tableColumn id="28" xr3:uid="{76D89F13-3402-479A-934E-A2574B825C12}" name="Determinato full-time: 2024_x000a_Maschi" dataDxfId="553">
      <calculatedColumnFormula>questionario!D41</calculatedColumnFormula>
    </tableColumn>
    <tableColumn id="29" xr3:uid="{6D23125C-DD4E-4CCC-9A07-2AA720CCA2EE}" name="2024_x000a_Femmine9" dataDxfId="552">
      <calculatedColumnFormula>+questionario!F41</calculatedColumnFormula>
    </tableColumn>
    <tableColumn id="30" xr3:uid="{4CA9431D-D355-4C2D-A36B-91494D1053DE}" name="2025_x000a_Maschi10" dataDxfId="551">
      <calculatedColumnFormula>+questionario!H41</calculatedColumnFormula>
    </tableColumn>
    <tableColumn id="31" xr3:uid="{EE7C716F-69D5-4A34-A4E8-67DBFEDB368B}" name="2025_x000a_Femmine11" dataDxfId="550">
      <calculatedColumnFormula>+questionario!J41</calculatedColumnFormula>
    </tableColumn>
    <tableColumn id="32" xr3:uid="{0A6CB7D5-8187-4E70-8CD4-639F42CAD6E3}" name="Determinato part-time: 2024_x000a_Maschi" dataDxfId="549">
      <calculatedColumnFormula>questionario!D42</calculatedColumnFormula>
    </tableColumn>
    <tableColumn id="33" xr3:uid="{321C78DE-1A15-48DD-8C6F-60865FE68C10}" name="2024_x000a_Femmine12" dataDxfId="548">
      <calculatedColumnFormula>+questionario!F42</calculatedColumnFormula>
    </tableColumn>
    <tableColumn id="34" xr3:uid="{A95EBC18-62EE-4AA3-818A-BD376675FA9F}" name="2025_x000a_Maschi13" dataDxfId="547">
      <calculatedColumnFormula>questionario!H42</calculatedColumnFormula>
    </tableColumn>
    <tableColumn id="35" xr3:uid="{8B7E1DB5-6C66-4FEA-BCA7-F68D31FBD838}" name="2025_x000a_Femmine14" dataDxfId="546">
      <calculatedColumnFormula>+questionario!J42</calculatedColumnFormula>
    </tableColumn>
    <tableColumn id="36" xr3:uid="{2F9F06CC-A822-4111-82B6-BEF825E37A1C}" name="Apprendistato: 2024_x000a_Maschi" dataDxfId="545">
      <calculatedColumnFormula>+questionario!D43</calculatedColumnFormula>
    </tableColumn>
    <tableColumn id="37" xr3:uid="{BDE9ABE9-E6A9-486D-809A-26E2A6F25DC4}" name="2024_x000a_Femmine15" dataDxfId="544">
      <calculatedColumnFormula>+questionario!F43</calculatedColumnFormula>
    </tableColumn>
    <tableColumn id="38" xr3:uid="{2D10AA72-DE08-4855-A9AC-7A33AC1FA0E3}" name="2025_x000a_Maschi16" dataDxfId="543">
      <calculatedColumnFormula>+questionario!H43</calculatedColumnFormula>
    </tableColumn>
    <tableColumn id="39" xr3:uid="{A38D5085-9DE3-4C5C-B136-E64C1BD26F1B}" name="2025_x000a_Femmine17" dataDxfId="542">
      <calculatedColumnFormula>+questionario!J43</calculatedColumnFormula>
    </tableColumn>
    <tableColumn id="40" xr3:uid="{31DDF0A0-AA0A-4B0B-A7EE-A1DDD881396A}" name="TOTALE: 2024_x000a_Maschi" dataDxfId="541">
      <calculatedColumnFormula>+questionario!D44</calculatedColumnFormula>
    </tableColumn>
    <tableColumn id="41" xr3:uid="{B0A8F780-78AA-4959-9218-8B6680931AF3}" name="2024_x000a_Femmine18" dataDxfId="540">
      <calculatedColumnFormula>+questionario!F44</calculatedColumnFormula>
    </tableColumn>
    <tableColumn id="42" xr3:uid="{075E5639-360A-4A1C-B8FE-BB69AAC7C395}" name="2025_x000a_Maschi19" dataDxfId="539">
      <calculatedColumnFormula>+questionario!H44</calculatedColumnFormula>
    </tableColumn>
    <tableColumn id="43" xr3:uid="{F5532F49-3A69-4886-9695-FB76E28D25A6}" name="2025_x000a_Femmine20" dataDxfId="538">
      <calculatedColumnFormula>+questionario!J44</calculatedColumnFormula>
    </tableColumn>
    <tableColumn id="44" xr3:uid="{C0EA4429-6DF4-4F27-A42E-0367E5FF48D3}" name="Indeterminato - Dirigenti: 2024_x000a_Maschi" dataDxfId="537">
      <calculatedColumnFormula>+questionario!D52</calculatedColumnFormula>
    </tableColumn>
    <tableColumn id="45" xr3:uid="{2A46CC4F-EAF7-4D4C-9A40-9C18EC07A7BC}" name="2024 M _x000a_di cui_x000a_part-time" dataDxfId="536">
      <calculatedColumnFormula>+questionario!E52</calculatedColumnFormula>
    </tableColumn>
    <tableColumn id="46" xr3:uid="{27E6B153-120B-4510-887B-4164DB450D55}" name="2024_x000a_Femmine21" dataDxfId="535">
      <calculatedColumnFormula>+questionario!F52</calculatedColumnFormula>
    </tableColumn>
    <tableColumn id="47" xr3:uid="{8C8FC878-55C5-4ECD-A49A-04ACB7F36640}" name="2024 F _x000a_di cui_x000a_part-time" dataDxfId="534">
      <calculatedColumnFormula>+questionario!G52</calculatedColumnFormula>
    </tableColumn>
    <tableColumn id="48" xr3:uid="{90633C9A-926A-4CE8-9573-3B81101F5ADD}" name="2025_x000a_Maschi22" dataDxfId="533">
      <calculatedColumnFormula>+questionario!H52</calculatedColumnFormula>
    </tableColumn>
    <tableColumn id="49" xr3:uid="{E91ADCEA-2E02-4024-9FB3-DBF1D3D22656}" name="2025 M _x000a_di cui_x000a_part-time" dataDxfId="532">
      <calculatedColumnFormula>+questionario!I52</calculatedColumnFormula>
    </tableColumn>
    <tableColumn id="50" xr3:uid="{6879DB7F-4F11-4783-9128-D555903F82E1}" name="2025_x000a_Femmine23" dataDxfId="531">
      <calculatedColumnFormula>+questionario!J52</calculatedColumnFormula>
    </tableColumn>
    <tableColumn id="51" xr3:uid="{DD5560CA-93B2-4C40-9DEA-8A45EA20A7B3}" name="2025 F _x000a_di cui_x000a_part-time" dataDxfId="530">
      <calculatedColumnFormula>+questionario!K52</calculatedColumnFormula>
    </tableColumn>
    <tableColumn id="52" xr3:uid="{C7F00699-50E6-453B-9D36-0A14BBDB6134}" name="Indeterminato - Quadri: 2024_x000a_Maschi" dataDxfId="529">
      <calculatedColumnFormula>+questionario!D53</calculatedColumnFormula>
    </tableColumn>
    <tableColumn id="53" xr3:uid="{0BF60399-10D2-4C1D-807E-EF5C178F8BBD}" name="2024 M _x000a_di cui_x000a_part-time24" dataDxfId="528">
      <calculatedColumnFormula>+questionario!E53</calculatedColumnFormula>
    </tableColumn>
    <tableColumn id="54" xr3:uid="{3D3CB368-23AF-4C8A-9975-B4D90A647C8E}" name="2024_x000a_Femmine25" dataDxfId="527">
      <calculatedColumnFormula>+questionario!F53</calculatedColumnFormula>
    </tableColumn>
    <tableColumn id="55" xr3:uid="{3C0E496D-EBFE-4F0C-8697-DE8942353DBA}" name="2024 F _x000a_di cui_x000a_part-time26" dataDxfId="526">
      <calculatedColumnFormula>+questionario!G53</calculatedColumnFormula>
    </tableColumn>
    <tableColumn id="56" xr3:uid="{B2008EDA-93DB-40BC-A968-6A7B660F57FF}" name="2025_x000a_Maschi27" dataDxfId="525">
      <calculatedColumnFormula>+questionario!H53</calculatedColumnFormula>
    </tableColumn>
    <tableColumn id="57" xr3:uid="{683DF77E-AD10-4D0C-9D1D-FB025280544D}" name="2025 M _x000a_di cui_x000a_part-time28" dataDxfId="524">
      <calculatedColumnFormula>+questionario!I53</calculatedColumnFormula>
    </tableColumn>
    <tableColumn id="58" xr3:uid="{16EB92AD-A9EB-4E8B-97AA-C47F25F7C9E2}" name="2025_x000a_Femmine29" dataDxfId="523">
      <calculatedColumnFormula>+questionario!J53</calculatedColumnFormula>
    </tableColumn>
    <tableColumn id="59" xr3:uid="{B4782F52-8E7F-4971-BA5B-D518F9B6DF0C}" name="2025 F _x000a_di cui_x000a_part-time30" dataDxfId="522">
      <calculatedColumnFormula>+questionario!K53</calculatedColumnFormula>
    </tableColumn>
    <tableColumn id="60" xr3:uid="{14E77533-E0BA-440F-BE12-6F7548682233}" name="Indeterminato - Impiegati: 2024_x000a_Maschi" dataDxfId="521">
      <calculatedColumnFormula>+questionario!D54</calculatedColumnFormula>
    </tableColumn>
    <tableColumn id="61" xr3:uid="{369CCEE7-5D99-4517-946B-8618455C982D}" name="2024 M _x000a_di cui_x000a_part-time31" dataDxfId="520">
      <calculatedColumnFormula>+questionario!E54</calculatedColumnFormula>
    </tableColumn>
    <tableColumn id="62" xr3:uid="{12A508B5-4EF2-4C2B-8ADD-5690B6263AC7}" name="2024_x000a_Femmine32" dataDxfId="519">
      <calculatedColumnFormula>+questionario!F54</calculatedColumnFormula>
    </tableColumn>
    <tableColumn id="63" xr3:uid="{162EDFD5-B0AB-41A5-81EB-BC63A62CF465}" name="2024 F _x000a_di cui_x000a_part-time33" dataDxfId="518">
      <calculatedColumnFormula>+questionario!G54</calculatedColumnFormula>
    </tableColumn>
    <tableColumn id="64" xr3:uid="{FDD42962-3B59-4C62-A5AD-3BF371EAD0F1}" name="2025_x000a_Maschi34" dataDxfId="517">
      <calculatedColumnFormula>+questionario!H54</calculatedColumnFormula>
    </tableColumn>
    <tableColumn id="65" xr3:uid="{ABF974FE-2EF5-4791-BF98-83DE1856396E}" name="2025 M _x000a_di cui_x000a_part-time35" dataDxfId="516">
      <calculatedColumnFormula>+questionario!I54</calculatedColumnFormula>
    </tableColumn>
    <tableColumn id="66" xr3:uid="{EFF01C6B-6224-42E3-BD1C-613133F4FE35}" name="2025_x000a_Femmine36" dataDxfId="515">
      <calculatedColumnFormula>+questionario!J54</calculatedColumnFormula>
    </tableColumn>
    <tableColumn id="67" xr3:uid="{CA3A88AF-66FE-4745-BE14-2C0EB967977E}" name="2025 F _x000a_di cui_x000a_part-time37" dataDxfId="514">
      <calculatedColumnFormula>+questionario!K54</calculatedColumnFormula>
    </tableColumn>
    <tableColumn id="68" xr3:uid="{84F16A5D-85A7-49C2-9269-6CB1DD23BF88}" name="Indeterminato - Intermedi: 2024_x000a_Maschi" dataDxfId="513">
      <calculatedColumnFormula>+questionario!D55</calculatedColumnFormula>
    </tableColumn>
    <tableColumn id="69" xr3:uid="{A179DE59-048D-4E1E-817D-E8B64E31A772}" name="2024 M _x000a_di cui_x000a_part-time38" dataDxfId="512">
      <calculatedColumnFormula>+questionario!E55</calculatedColumnFormula>
    </tableColumn>
    <tableColumn id="70" xr3:uid="{4BD7E0B4-ED88-451D-9414-88967E47F9AE}" name="2024_x000a_Femmine39" dataDxfId="511">
      <calculatedColumnFormula>+questionario!F55</calculatedColumnFormula>
    </tableColumn>
    <tableColumn id="71" xr3:uid="{56350020-F764-43D5-B458-97431DAF94A4}" name="2024 F _x000a_di cui_x000a_part-time40" dataDxfId="510">
      <calculatedColumnFormula>+questionario!G55</calculatedColumnFormula>
    </tableColumn>
    <tableColumn id="72" xr3:uid="{A1D9A109-D4CF-43D8-A79C-137673F3F13A}" name="2025_x000a_Maschi41" dataDxfId="509">
      <calculatedColumnFormula>+questionario!H55</calculatedColumnFormula>
    </tableColumn>
    <tableColumn id="73" xr3:uid="{EF0023BC-3D39-4C6D-B7C6-9A0B7FD27629}" name="2025 M _x000a_di cui_x000a_part-time42" dataDxfId="508">
      <calculatedColumnFormula>+questionario!I55</calculatedColumnFormula>
    </tableColumn>
    <tableColumn id="74" xr3:uid="{4F2657D4-BDA4-4105-86A8-3F9A824E4103}" name="2025_x000a_Femmine43" dataDxfId="507">
      <calculatedColumnFormula>+questionario!J55</calculatedColumnFormula>
    </tableColumn>
    <tableColumn id="75" xr3:uid="{9A54EEA1-4F60-41DA-8AB0-47B75B1EB83A}" name="2025 F _x000a_di cui_x000a_part-time44" dataDxfId="506">
      <calculatedColumnFormula>+questionario!K55</calculatedColumnFormula>
    </tableColumn>
    <tableColumn id="76" xr3:uid="{64F3CBCB-3D73-4533-870C-89AC634D2372}" name="Indeterminato - Operai: 2024_x000a_Maschi" dataDxfId="505">
      <calculatedColumnFormula>+questionario!D56</calculatedColumnFormula>
    </tableColumn>
    <tableColumn id="77" xr3:uid="{4FC82E6D-5BD0-4AE4-98F2-036A9F7C73F9}" name="2024 M _x000a_di cui_x000a_part-time45" dataDxfId="504">
      <calculatedColumnFormula>+questionario!E56</calculatedColumnFormula>
    </tableColumn>
    <tableColumn id="78" xr3:uid="{65F2A22D-017D-4C30-A476-A87169E1A9EE}" name="2024_x000a_Femmine46" dataDxfId="503">
      <calculatedColumnFormula>+questionario!F56</calculatedColumnFormula>
    </tableColumn>
    <tableColumn id="79" xr3:uid="{271DAEDC-0B94-4930-A10C-8251D96AAE1A}" name="2024 F _x000a_di cui_x000a_part-time47" dataDxfId="502">
      <calculatedColumnFormula>+questionario!G56</calculatedColumnFormula>
    </tableColumn>
    <tableColumn id="80" xr3:uid="{627A9FAB-3FD5-49F1-B0BA-3EF675CC8D7B}" name="2025_x000a_Maschi48" dataDxfId="501">
      <calculatedColumnFormula>+questionario!H56</calculatedColumnFormula>
    </tableColumn>
    <tableColumn id="81" xr3:uid="{31377416-0791-46E1-88D0-71D00238DFD0}" name="2025 M _x000a_di cui_x000a_part-time49" dataDxfId="500">
      <calculatedColumnFormula>+questionario!I56</calculatedColumnFormula>
    </tableColumn>
    <tableColumn id="82" xr3:uid="{9AE5C672-C1C5-4E08-9980-2955CB089C92}" name="2025_x000a_Femmine50" dataDxfId="499">
      <calculatedColumnFormula>+questionario!J56</calculatedColumnFormula>
    </tableColumn>
    <tableColumn id="83" xr3:uid="{39AAE6C8-247C-463D-B0E4-1D439E60603F}" name="2025 F _x000a_di cui_x000a_part-time51" dataDxfId="498">
      <calculatedColumnFormula>+questionario!K56</calculatedColumnFormula>
    </tableColumn>
    <tableColumn id="84" xr3:uid="{B24D81F5-0303-47AF-AE8A-E9BE67B8918E}" name="Indeterminato - TOTALE: 2024_x000a_Maschi" dataDxfId="497">
      <calculatedColumnFormula>+questionario!D57</calculatedColumnFormula>
    </tableColumn>
    <tableColumn id="85" xr3:uid="{D7DA47EC-8A44-4725-A5F9-4DBB0A1EA6AE}" name="2024 M _x000a_di cui_x000a_part-time52" dataDxfId="496">
      <calculatedColumnFormula>+questionario!E57</calculatedColumnFormula>
    </tableColumn>
    <tableColumn id="86" xr3:uid="{AAF5D93E-62D6-427D-B2A4-CB972842E091}" name="2024_x000a_Femmine53" dataDxfId="495">
      <calculatedColumnFormula>+questionario!F57</calculatedColumnFormula>
    </tableColumn>
    <tableColumn id="87" xr3:uid="{8EBF282F-BF89-427A-B1D6-7BD0070F1E00}" name="2024 F _x000a_di cui_x000a_part-time54" dataDxfId="494">
      <calculatedColumnFormula>+questionario!G57</calculatedColumnFormula>
    </tableColumn>
    <tableColumn id="88" xr3:uid="{B1463D91-5F3D-42C3-ADE1-917D541F0106}" name="2025_x000a_Maschi55" dataDxfId="493">
      <calculatedColumnFormula>+questionario!H57</calculatedColumnFormula>
    </tableColumn>
    <tableColumn id="89" xr3:uid="{40FCC8A5-6380-43DA-A48F-4195C54AF91A}" name="2025 M _x000a_di cui_x000a_part-time56" dataDxfId="492">
      <calculatedColumnFormula>+questionario!I57</calculatedColumnFormula>
    </tableColumn>
    <tableColumn id="90" xr3:uid="{242D7A02-F9C5-4B11-80A2-23B140682B42}" name="2025_x000a_Femmine57" dataDxfId="491">
      <calculatedColumnFormula>+questionario!J57</calculatedColumnFormula>
    </tableColumn>
    <tableColumn id="91" xr3:uid="{EF24C01F-CDC7-4855-89A0-05CD5321B63B}" name="2025 F _x000a_di cui_x000a_part-time58" dataDxfId="490">
      <calculatedColumnFormula>+questionario!K57</calculatedColumnFormula>
    </tableColumn>
    <tableColumn id="92" xr3:uid="{ECBFADEC-4E94-4EA8-B062-734B63F10852}" name="Domanda B.3 - turnover Assunti 2025" dataDxfId="489">
      <calculatedColumnFormula>IF(questionario!I61="","",questionario!I61)</calculatedColumnFormula>
    </tableColumn>
    <tableColumn id="93" xr3:uid="{6EF390C8-12F0-4803-BF5E-41D723448233}" name="Cessati 2025" dataDxfId="488">
      <calculatedColumnFormula>IF(questionario!I63="","",questionario!I63)</calculatedColumnFormula>
    </tableColumn>
    <tableColumn id="94" xr3:uid="{D789E833-C2F1-4267-96CE-5AB125540516}" name="Cessati per dimissioni 2025" dataDxfId="487">
      <calculatedColumnFormula>IF(questionario!I65="","",questionario!I65)</calculatedColumnFormula>
    </tableColumn>
    <tableColumn id="95" xr3:uid="{907A0DA0-A17A-47A4-9B52-99C05A5192CB}" name="Cessati per uscita incentivata" dataDxfId="486">
      <calculatedColumnFormula>IF(questionario!I66="","",questionario!I66)</calculatedColumnFormula>
    </tableColumn>
    <tableColumn id="96" xr3:uid="{E93070C9-426C-4F03-9C6C-6E63A9A04C6B}" name="Tasso di turnover 2025" dataDxfId="485">
      <calculatedColumnFormula>IF(questionario!I68="","",questionario!I68)</calculatedColumnFormula>
    </tableColumn>
    <tableColumn id="97" xr3:uid="{0417C200-3E04-4748-858D-7EB8159DD510}" name="B.6 N. lavoratori over-60" dataDxfId="484">
      <calculatedColumnFormula>questionario!$H$83</calculatedColumnFormula>
    </tableColumn>
    <tableColumn id="98" xr3:uid="{9F3987EC-3AE4-4EBE-B67F-9595DDB69823}" name="B.7 Azioni implementate Sostituzione dopo il pensionamento" dataDxfId="483">
      <calculatedColumnFormula>questionario!$P87</calculatedColumnFormula>
    </tableColumn>
    <tableColumn id="99" xr3:uid="{6DC18BAB-0D65-4CDD-BFC4-17461C951883}" name="Proposte di trattenimento in azienda anche dopo il raggiungimento dell'età pensionabile " dataDxfId="482">
      <calculatedColumnFormula>questionario!$P88</calculatedColumnFormula>
    </tableColumn>
    <tableColumn id="100" xr3:uid="{0C5AF904-19BB-4D7B-9EE9-26B5D887F64A}" name="Incentivi all’uscita anticipata / accompagnamento al pensionamento" dataDxfId="481">
      <calculatedColumnFormula>questionario!$P89</calculatedColumnFormula>
    </tableColumn>
    <tableColumn id="101" xr3:uid="{A008858A-290B-4390-A755-8965A02DBC7E}" name="Coinvolgimento in programmi di mentoring / affiancamento di risorse più giovani" dataDxfId="480">
      <calculatedColumnFormula>questionario!$P90</calculatedColumnFormula>
    </tableColumn>
    <tableColumn id="102" xr3:uid="{6910D9DD-21D4-4799-8047-F09EECD02C51}" name="Cambio di attività o mansioni in funzione dell'età e delle competenze / Job rotation" dataDxfId="479">
      <calculatedColumnFormula>questionario!$P91</calculatedColumnFormula>
    </tableColumn>
    <tableColumn id="103" xr3:uid="{5CC46FD5-662F-440A-8D73-F9EE536008DF}" name="Percorsi di riqualificazione (upskilling/reskilling)" dataDxfId="478">
      <calculatedColumnFormula>questionario!$P92</calculatedColumnFormula>
    </tableColumn>
    <tableColumn id="104" xr3:uid="{947C5149-96B2-4730-BDDB-9526C2EE4208}" name="Flessibilizzazione dell’orario di lavoro (part-time senior, phased retirement)" dataDxfId="477">
      <calculatedColumnFormula>questionario!$P93</calculatedColumnFormula>
    </tableColumn>
    <tableColumn id="105" xr3:uid="{40867C32-1434-45BA-8697-60CDB4165A6F}" name="Adattamenti ergonomici o organizzativi del posto di lavoro" dataDxfId="476">
      <calculatedColumnFormula>questionario!$P94</calculatedColumnFormula>
    </tableColumn>
    <tableColumn id="106" xr3:uid="{B0754ECB-BA5E-4522-9B94-20CF4F62D144}" name="B.8 N. lavoratori under-30" dataDxfId="475">
      <calculatedColumnFormula>questionario!$H$96</calculatedColumnFormula>
    </tableColumn>
    <tableColumn id="107" xr3:uid="{8963D3CF-6A75-4972-AD10-40912F9C2E86}" name="B.9 Azioni implementate Attrazione giovani Italia (trasferimento/alloggio)" dataDxfId="474">
      <calculatedColumnFormula>questionario!$P100</calculatedColumnFormula>
    </tableColumn>
    <tableColumn id="108" xr3:uid="{AABB9661-F91B-4BEA-9CFD-13F0E4A920E0}" name="Attrazione giovani estero (relocation, visti/permessi)" dataDxfId="473">
      <calculatedColumnFormula>questionario!$P101</calculatedColumnFormula>
    </tableColumn>
    <tableColumn id="109" xr3:uid="{30CA8778-CC78-493A-959B-ABF59DAC17D5}" name="Formazione iniziale e “onboarding” dedicato" dataDxfId="472">
      <calculatedColumnFormula>questionario!$P102</calculatedColumnFormula>
    </tableColumn>
    <tableColumn id="110" xr3:uid="{7CD59AFE-908B-4239-AF69-46E4D6815E06}" name="Mentoring / affiancamento intergenerazionale" dataDxfId="471">
      <calculatedColumnFormula>questionario!$P103</calculatedColumnFormula>
    </tableColumn>
    <tableColumn id="111" xr3:uid="{17AB4ED8-E92E-4BD0-BA11-65867A854827}" name="Percorsi di crescita e carriera" dataDxfId="470">
      <calculatedColumnFormula>questionario!$P104</calculatedColumnFormula>
    </tableColumn>
    <tableColumn id="112" xr3:uid="{103AE047-1B20-42CF-8767-4BEC123A7529}" name="Retention (premi, programmi per giovani talenti)" dataDxfId="469">
      <calculatedColumnFormula>questionario!$P105</calculatedColumnFormula>
    </tableColumn>
    <tableColumn id="113" xr3:uid="{779F66D4-A95A-412E-B8CA-959DF77CCF37}" name="Sistemi di welfare articolati (ad es. alloggio, auto, ecc.)" dataDxfId="468">
      <calculatedColumnFormula>questionario!$P106</calculatedColumnFormula>
    </tableColumn>
    <tableColumn id="114" xr3:uid="{837955E2-220E-4ECA-9ACB-EAB4E7EEF3DC}" name="Lavoro agile / Smart working" dataDxfId="467">
      <calculatedColumnFormula>questionario!$P107</calculatedColumnFormula>
    </tableColumn>
    <tableColumn id="115" xr3:uid="{B11B3864-19A3-4E83-A49C-24B76042B701}" name="Ferie:_x000a_(giorni medi pro-capite) Quadri/_x000a_Impiegati/Intermedi" dataDxfId="466">
      <calculatedColumnFormula>IF(questionario!H114="","",questionario!H114)</calculatedColumnFormula>
    </tableColumn>
    <tableColumn id="116" xr3:uid="{BC550451-D235-44A5-BBF6-34BDB5A4B07F}" name="Operai" dataDxfId="465">
      <calculatedColumnFormula>IF(questionario!J114="","",questionario!J114)</calculatedColumnFormula>
    </tableColumn>
    <tableColumn id="117" xr3:uid="{463DDFD3-A7F0-4A90-89A4-8AA2C5520C8D}" name="Ore di lavoro:_x000a_(settimanali pro-capite) Quadri/_x000a_Impiegati/Intermedi" dataDxfId="464">
      <calculatedColumnFormula>IF(questionario!H116="","",questionario!H116)</calculatedColumnFormula>
    </tableColumn>
    <tableColumn id="118" xr3:uid="{712D6DF2-62B1-4B44-8022-C8227FD26F33}" name="Operai59" dataDxfId="463">
      <calculatedColumnFormula>IF(questionario!J116="","",questionario!J116)</calculatedColumnFormula>
    </tableColumn>
    <tableColumn id="119" xr3:uid="{D39541AD-1EC3-4D8A-9532-E4079F64DB0D}" name="Pause retribuite:_x000a_(minuti settimanali pro-capite) Quadri/_x000a_Impiegati/Intermedi" dataDxfId="462">
      <calculatedColumnFormula>IF(questionario!H118="","",questionario!H118)</calculatedColumnFormula>
    </tableColumn>
    <tableColumn id="120" xr3:uid="{46227154-944B-4210-8881-38A8DFDA8E72}" name="Operai60" dataDxfId="461">
      <calculatedColumnFormula>IF(questionario!J118="","",questionario!J118)</calculatedColumnFormula>
    </tableColumn>
    <tableColumn id="121" xr3:uid="{A29F5C3D-23DE-4A7B-A246-05B66E2C4CF9}" name="I dati_x000a_si riferiscono a:" dataDxfId="460">
      <calculatedColumnFormula>questionario!F123</calculatedColumnFormula>
    </tableColumn>
    <tableColumn id="122" xr3:uid="{FCFD7BBC-60FD-43B1-812D-CAC597B90BC9}" name=" Quadri:_x000a_(Indeterminato, numero medio) Maschi" dataDxfId="459">
      <calculatedColumnFormula>questionario!F126</calculatedColumnFormula>
    </tableColumn>
    <tableColumn id="123" xr3:uid="{19E78BB3-3336-49BA-9CA3-4F1F623C7A34}" name="Femmine" dataDxfId="458">
      <calculatedColumnFormula>questionario!G126</calculatedColumnFormula>
    </tableColumn>
    <tableColumn id="124" xr3:uid="{84F44D76-5A84-4089-9A68-9D6AACA64D86}" name="Impiegati/Intermedi:_x000a_(Indeterminato, numero medio) Maschi" dataDxfId="457">
      <calculatedColumnFormula>questionario!H126</calculatedColumnFormula>
    </tableColumn>
    <tableColumn id="125" xr3:uid="{60E1614F-E3C3-4065-BB6D-E17C0F95759C}" name="Femmine61" dataDxfId="456">
      <calculatedColumnFormula>questionario!I126</calculatedColumnFormula>
    </tableColumn>
    <tableColumn id="126" xr3:uid="{A5B76A29-F91D-4A34-B6DB-DCC9A5ED0B60}" name="Operai:_x000a_(Indeterminato, numero medio) Maschi" dataDxfId="455">
      <calculatedColumnFormula>questionario!J126</calculatedColumnFormula>
    </tableColumn>
    <tableColumn id="127" xr3:uid="{67367931-28A4-4CB3-A0A2-594BA75CC76D}" name="Femmine62" dataDxfId="454">
      <calculatedColumnFormula>questionario!K126</calculatedColumnFormula>
    </tableColumn>
    <tableColumn id="128" xr3:uid="{D251579A-9B9D-4774-BEA6-7851F50C5216}" name="Infortuni per lavoro e malattie professionali Quadri_x000a_Maschi" dataDxfId="453">
      <calculatedColumnFormula>questionario!F127</calculatedColumnFormula>
    </tableColumn>
    <tableColumn id="129" xr3:uid="{9897C6F6-BFCF-4898-9626-1FBD87640F10}" name="Quadri_x000a_Femmine" dataDxfId="452">
      <calculatedColumnFormula>questionario!G127</calculatedColumnFormula>
    </tableColumn>
    <tableColumn id="130" xr3:uid="{B4775AB9-E6EC-4545-BDAB-8EDF0D4B497D}" name="Impiegati/Intermedi_x000a_Maschi" dataDxfId="451">
      <calculatedColumnFormula>questionario!H127</calculatedColumnFormula>
    </tableColumn>
    <tableColumn id="131" xr3:uid="{71A4B0C8-758A-4F2A-B2A6-8561E996D0D5}" name="Impiegati/Intermedi_x000a_Femmine" dataDxfId="450">
      <calculatedColumnFormula>questionario!I127</calculatedColumnFormula>
    </tableColumn>
    <tableColumn id="132" xr3:uid="{CBD8F763-D670-4D2E-949B-A1379B07DCB8}" name="Operai_x000a_Maschi" dataDxfId="449">
      <calculatedColumnFormula>questionario!J127</calculatedColumnFormula>
    </tableColumn>
    <tableColumn id="133" xr3:uid="{05CD9178-C9C2-4ABF-8E69-9E2AFDD32E7E}" name="Operai_x000a_Femmine" dataDxfId="448">
      <calculatedColumnFormula>questionario!K127</calculatedColumnFormula>
    </tableColumn>
    <tableColumn id="134" xr3:uid="{B5C6DA70-7987-4F9F-B703-6375C69E83A6}" name="Malattie non professionali  Quadri_x000a_Maschi" dataDxfId="447">
      <calculatedColumnFormula>questionario!F128</calculatedColumnFormula>
    </tableColumn>
    <tableColumn id="135" xr3:uid="{6226C580-813D-438F-945E-CEBB89C800A5}" name="Quadri_x000a_Femmine63" dataDxfId="446">
      <calculatedColumnFormula>+questionario!G128</calculatedColumnFormula>
    </tableColumn>
    <tableColumn id="136" xr3:uid="{21F21125-B67A-43BD-B853-675BF3161FDE}" name="Impiegati/Intermedi_x000a_Maschi64" dataDxfId="445">
      <calculatedColumnFormula>+questionario!H128</calculatedColumnFormula>
    </tableColumn>
    <tableColumn id="137" xr3:uid="{58268584-4280-430B-87EB-6D955E4AF376}" name="Impiegati/Intermedi_x000a_Femmine65" dataDxfId="444">
      <calculatedColumnFormula>+questionario!I128</calculatedColumnFormula>
    </tableColumn>
    <tableColumn id="138" xr3:uid="{F5747108-7314-46D4-A27D-C502FB71562C}" name="Operai_x000a_Maschi66" dataDxfId="443">
      <calculatedColumnFormula>+questionario!J128</calculatedColumnFormula>
    </tableColumn>
    <tableColumn id="139" xr3:uid="{6BFCE91C-5B3C-4CB5-BBFA-CFCC8C348E1C}" name="Operai_x000a_Femmine67" dataDxfId="442">
      <calculatedColumnFormula>+questionario!K128</calculatedColumnFormula>
    </tableColumn>
    <tableColumn id="140" xr3:uid="{94570320-8275-49E3-8303-04901A1C00CC}" name="di cui: per carenza Quadri_x000a_Maschi" dataDxfId="441">
      <calculatedColumnFormula>+questionario!F129</calculatedColumnFormula>
    </tableColumn>
    <tableColumn id="141" xr3:uid="{F6BD710D-E185-4370-8801-47B3C6F5B60A}" name="Quadri_x000a_Femmine68" dataDxfId="440">
      <calculatedColumnFormula>+questionario!G129</calculatedColumnFormula>
    </tableColumn>
    <tableColumn id="142" xr3:uid="{CE5383D2-18FA-4AB2-8049-273D6BC5AC2E}" name="Impiegati/Intermedi_x000a_Maschi69" dataDxfId="439">
      <calculatedColumnFormula>+questionario!H129</calculatedColumnFormula>
    </tableColumn>
    <tableColumn id="143" xr3:uid="{3F3A51FA-8961-4454-9570-DC8F9C2CCEAC}" name="Impiegati/Intermedi_x000a_Femmine70" dataDxfId="438">
      <calculatedColumnFormula>+questionario!I129</calculatedColumnFormula>
    </tableColumn>
    <tableColumn id="144" xr3:uid="{B0AC6CFC-0715-432C-9969-A24761060B58}" name="Operai_x000a_Maschi71" dataDxfId="437">
      <calculatedColumnFormula>+questionario!J129</calculatedColumnFormula>
    </tableColumn>
    <tableColumn id="145" xr3:uid="{D67B4AF1-2503-45DD-9E8E-6207E486EFEB}" name="Operai_x000a_Femmine72" dataDxfId="436">
      <calculatedColumnFormula>+questionario!K129</calculatedColumnFormula>
    </tableColumn>
    <tableColumn id="146" xr3:uid="{39F4DCE1-B65D-4F2F-8CE1-C7799331B7EE}" name="Congedi retribuiti Quadri_x000a_Maschi" dataDxfId="435">
      <calculatedColumnFormula>+questionario!F130</calculatedColumnFormula>
    </tableColumn>
    <tableColumn id="147" xr3:uid="{9AC2BF36-FDCB-4AE5-B78B-7364E8DD051B}" name="Quadri_x000a_Femmine73" dataDxfId="434">
      <calculatedColumnFormula>+questionario!G130</calculatedColumnFormula>
    </tableColumn>
    <tableColumn id="148" xr3:uid="{69056545-2652-4692-9E8D-4C1C51C274A2}" name="Impiegati/Intermedi_x000a_Maschi74" dataDxfId="433">
      <calculatedColumnFormula>+questionario!H130</calculatedColumnFormula>
    </tableColumn>
    <tableColumn id="149" xr3:uid="{257C09AD-F412-440E-96C3-819DA3FF1ED8}" name="Impiegati/Intermedi_x000a_Femmine75" dataDxfId="432">
      <calculatedColumnFormula>+questionario!I130</calculatedColumnFormula>
    </tableColumn>
    <tableColumn id="150" xr3:uid="{F325AD08-A98C-4400-9BA1-A50BFAB6A300}" name="Operai_x000a_Maschi76" dataDxfId="431">
      <calculatedColumnFormula>+questionario!J130</calculatedColumnFormula>
    </tableColumn>
    <tableColumn id="151" xr3:uid="{AAFEAADB-843B-4D97-A3BA-CCBB8263CF76}" name="Operai_x000a_Femmine77" dataDxfId="430">
      <calculatedColumnFormula>+questionario!K130</calculatedColumnFormula>
    </tableColumn>
    <tableColumn id="152" xr3:uid="{B366536E-CADB-4BA2-A158-7138AC7BB81F}" name="Permessi 104 Quadri_x000a_Maschi" dataDxfId="429">
      <calculatedColumnFormula>+questionario!F131</calculatedColumnFormula>
    </tableColumn>
    <tableColumn id="153" xr3:uid="{D6A1D13D-C141-4B03-87BB-26AFCCB80337}" name="Quadri_x000a_Femmine78" dataDxfId="428">
      <calculatedColumnFormula>+questionario!G131</calculatedColumnFormula>
    </tableColumn>
    <tableColumn id="154" xr3:uid="{11240378-56FF-4CEB-8D16-BC76FD02F731}" name="Impiegati/Intermedi_x000a_Maschi79" dataDxfId="427">
      <calculatedColumnFormula>+questionario!H131</calculatedColumnFormula>
    </tableColumn>
    <tableColumn id="155" xr3:uid="{50298E8F-0A4F-4AE3-B41A-6D5640C4993A}" name="Impiegati/Intermedi_x000a_Femmine80" dataDxfId="426">
      <calculatedColumnFormula>+questionario!I131</calculatedColumnFormula>
    </tableColumn>
    <tableColumn id="156" xr3:uid="{208A75AC-C2C3-474A-A8DA-01AD4896A1C7}" name="Operai_x000a_Maschi81" dataDxfId="425">
      <calculatedColumnFormula>+questionario!J131</calculatedColumnFormula>
    </tableColumn>
    <tableColumn id="157" xr3:uid="{9933522A-5C21-4082-BB1B-D60F7667782D}" name="Operai_x000a_Femmine82" dataDxfId="424">
      <calculatedColumnFormula>+questionario!K131</calculatedColumnFormula>
    </tableColumn>
    <tableColumn id="158" xr3:uid="{F473FDFA-E1B8-4AA9-BFC2-C53435D8F60D}" name="Altri permessi retribuiti Quadri_x000a_Maschi" dataDxfId="423">
      <calculatedColumnFormula>+questionario!F133</calculatedColumnFormula>
    </tableColumn>
    <tableColumn id="159" xr3:uid="{6DE160B8-EF4A-44A3-8BDF-88E5E9A9EFB0}" name="Quadri_x000a_Femmine83" dataDxfId="422">
      <calculatedColumnFormula>+questionario!G133</calculatedColumnFormula>
    </tableColumn>
    <tableColumn id="160" xr3:uid="{4A52EFC1-9714-4721-811F-0A8DC121C720}" name="Impiegati/Intermedi_x000a_Maschi84" dataDxfId="421">
      <calculatedColumnFormula>+questionario!H133</calculatedColumnFormula>
    </tableColumn>
    <tableColumn id="161" xr3:uid="{67FE201D-9243-413D-B09E-E82A50724BAE}" name="Impiegati/Intermedi_x000a_Femmine85" dataDxfId="420">
      <calculatedColumnFormula>+questionario!I133</calculatedColumnFormula>
    </tableColumn>
    <tableColumn id="162" xr3:uid="{05A52A47-AB5D-4F79-B545-C55D7536FD26}" name="Operai_x000a_Maschi86" dataDxfId="419">
      <calculatedColumnFormula>+questionario!J133</calculatedColumnFormula>
    </tableColumn>
    <tableColumn id="163" xr3:uid="{26753EF8-9DC2-40EB-881F-C28499F1F7F8}" name="Operai_x000a_Femmine87" dataDxfId="418">
      <calculatedColumnFormula>+questionario!K133</calculatedColumnFormula>
    </tableColumn>
    <tableColumn id="164" xr3:uid="{8CAB6096-881A-47EA-B2C8-3D538465D938}" name="Altre assenze non retribuite Quadri_x000a_Maschi" dataDxfId="417">
      <calculatedColumnFormula>+questionario!F134</calculatedColumnFormula>
    </tableColumn>
    <tableColumn id="165" xr3:uid="{9C88E153-9741-4BDA-BBE7-0BCB06988DF0}" name="Quadri_x000a_Femmine88" dataDxfId="416">
      <calculatedColumnFormula>+questionario!G134</calculatedColumnFormula>
    </tableColumn>
    <tableColumn id="166" xr3:uid="{7AD35EF0-2F44-4709-B835-6C8A7318C70A}" name="Impiegati/Intermedi_x000a_Maschi89" dataDxfId="415">
      <calculatedColumnFormula>+questionario!H134</calculatedColumnFormula>
    </tableColumn>
    <tableColumn id="167" xr3:uid="{226473F3-C83C-4E67-906F-A4399534941A}" name="Impiegati/Intermedi_x000a_Femmine90" dataDxfId="414">
      <calculatedColumnFormula>+questionario!I134</calculatedColumnFormula>
    </tableColumn>
    <tableColumn id="168" xr3:uid="{20C443E8-FEEC-4919-A56F-3B47941D5A8C}" name="Operai_x000a_Maschi91" dataDxfId="413">
      <calculatedColumnFormula>+questionario!J134</calculatedColumnFormula>
    </tableColumn>
    <tableColumn id="169" xr3:uid="{DCC52E56-E8E0-48E3-BC59-AC39B1B1652F}" name="Operai_x000a_Femmine92" dataDxfId="412">
      <calculatedColumnFormula>+questionario!K134</calculatedColumnFormula>
    </tableColumn>
    <tableColumn id="170" xr3:uid="{4738C66C-B7B9-4CBB-85E7-D125408FA19D}" name="Assenze per sciopero Quadri_x000a_Maschi" dataDxfId="411">
      <calculatedColumnFormula>+questionario!F135</calculatedColumnFormula>
    </tableColumn>
    <tableColumn id="171" xr3:uid="{05CFAA1A-9AD2-4DE5-AF05-5B02445BF843}" name="Quadri_x000a_Femmine93" dataDxfId="410">
      <calculatedColumnFormula>+questionario!G135</calculatedColumnFormula>
    </tableColumn>
    <tableColumn id="172" xr3:uid="{AD0F880B-8088-49FA-BEF9-7A4B72DECE77}" name="Impiegati/Intermedi_x000a_Maschi94" dataDxfId="409">
      <calculatedColumnFormula>+questionario!H135</calculatedColumnFormula>
    </tableColumn>
    <tableColumn id="173" xr3:uid="{A87CA948-191A-4498-A3E3-C508AD3DD9FA}" name="Impiegati/Intermedi_x000a_Femmine95" dataDxfId="408">
      <calculatedColumnFormula>+questionario!I135</calculatedColumnFormula>
    </tableColumn>
    <tableColumn id="174" xr3:uid="{482F9D34-8247-4D2C-A356-6480915709CC}" name="Operai_x000a_Maschi96" dataDxfId="407">
      <calculatedColumnFormula>+questionario!J135</calculatedColumnFormula>
    </tableColumn>
    <tableColumn id="175" xr3:uid="{120DC392-D52C-42D9-A6EE-9236D3EEF89D}" name="Operai_x000a_Femmine97" dataDxfId="406">
      <calculatedColumnFormula>+questionario!K135</calculatedColumnFormula>
    </tableColumn>
    <tableColumn id="176" xr3:uid="{C88E24F3-7DF3-4A7D-8822-F8B0FE6EC6C7}" name="CIG + FIS Quadri_x000a_Maschi" dataDxfId="405">
      <calculatedColumnFormula>+questionario!F136</calculatedColumnFormula>
    </tableColumn>
    <tableColumn id="177" xr3:uid="{7BFAEB15-71EE-47AD-9A82-E950B1A68E20}" name="Quadri_x000a_Femmine98" dataDxfId="404">
      <calculatedColumnFormula>+questionario!G136</calculatedColumnFormula>
    </tableColumn>
    <tableColumn id="178" xr3:uid="{E0B4B885-9153-4E57-B97E-9D8913717046}" name="Impiegati/Intermedi_x000a_Maschi99" dataDxfId="403">
      <calculatedColumnFormula>+questionario!H136</calculatedColumnFormula>
    </tableColumn>
    <tableColumn id="179" xr3:uid="{272D6DF5-5639-48FB-9FD5-0B6362F894E6}" name="Impiegati/Intermedi_x000a_Femmine100" dataDxfId="402">
      <calculatedColumnFormula>+questionario!I136</calculatedColumnFormula>
    </tableColumn>
    <tableColumn id="180" xr3:uid="{5008C33B-191C-4D81-B3B1-EF1FF8FCBF3B}" name="Operai_x000a_Maschi101" dataDxfId="401">
      <calculatedColumnFormula>+questionario!J136</calculatedColumnFormula>
    </tableColumn>
    <tableColumn id="181" xr3:uid="{F24844CC-B187-42B5-BE4D-B7B1DFA3A3B5}" name="Operai_x000a_Femmine102" dataDxfId="400">
      <calculatedColumnFormula>+questionario!K136</calculatedColumnFormula>
    </tableColumn>
    <tableColumn id="182" xr3:uid="{FFCB1F31-63B9-468D-9C10-A6063FAB20A2}" name="ORE DI LAVORO STRAORDINARIO Impiegati/Intermedi_x000a_Maschi" dataDxfId="399">
      <calculatedColumnFormula>+questionario!H137</calculatedColumnFormula>
    </tableColumn>
    <tableColumn id="183" xr3:uid="{AE94B99D-6F6A-44E1-B100-AC4DD79B3674}" name="Impiegati/Intermedi_x000a_Femmine103" dataDxfId="398">
      <calculatedColumnFormula>+questionario!I137</calculatedColumnFormula>
    </tableColumn>
    <tableColumn id="184" xr3:uid="{70558607-8605-48E9-A9B5-40407214D96F}" name="Operai_x000a_Maschi104" dataDxfId="397">
      <calculatedColumnFormula>+questionario!J137</calculatedColumnFormula>
    </tableColumn>
    <tableColumn id="185" xr3:uid="{0706CFBB-E409-4091-9A59-8DFC8FBAE65B}" name="Operai_x000a_Femmine105" dataDxfId="396">
      <calculatedColumnFormula>+questionario!K137</calculatedColumnFormula>
    </tableColumn>
    <tableColumn id="186" xr3:uid="{F00EEB89-55B8-44DF-9957-215389935B5D}" name="D1.1 Lavoro agile nel 2025 No" dataDxfId="395">
      <calculatedColumnFormula>questionario!P152</calculatedColumnFormula>
    </tableColumn>
    <tableColumn id="187" xr3:uid="{C3DA3A86-7468-4124-91ED-DE1CD7232A83}" name="Sì106" dataDxfId="394">
      <calculatedColumnFormula>questionario!P153</calculatedColumnFormula>
    </tableColumn>
    <tableColumn id="188" xr3:uid="{F92324E2-90AF-40DB-AFB5-0E20D67AF6A1}" name="D1.2 Numero dipendenti coinvolti Fino a 1 giorno alla settimana (o fino a 4 giorni al mese)" dataDxfId="393">
      <calculatedColumnFormula>IF(questionario!F156="","",questionario!F156)</calculatedColumnFormula>
    </tableColumn>
    <tableColumn id="189" xr3:uid="{AE4DF3C7-F6DB-43D7-A76C-B584E5702917}" name="Fino a 3 giorni alla settimana (o fino a 12 giorni al mese)" dataDxfId="392">
      <calculatedColumnFormula>IF(questionario!F157="","",questionario!F157)</calculatedColumnFormula>
    </tableColumn>
    <tableColumn id="190" xr3:uid="{5062233C-3B19-4B33-AA7E-40D17F74FC06}" name="Più di 3 giorni alla settimana (o più di 12 giorni al mese)" dataDxfId="391">
      <calculatedColumnFormula>IF(questionario!F158="","",questionario!F158)</calculatedColumnFormula>
    </tableColumn>
    <tableColumn id="191" xr3:uid="{6EE7CCA1-320B-4235-AEB3-D274D8B84A55}" name="TOTALE dipendenti coinvolti" dataDxfId="390">
      <calculatedColumnFormula>IF(questionario!F159="","",questionario!F159)</calculatedColumnFormula>
    </tableColumn>
    <tableColumn id="192" xr3:uid="{91871FD3-4724-44DC-B270-87FD0DB97BCE}" name="sul totale di" dataDxfId="389">
      <calculatedColumnFormula>IF(questionario!H159="","",questionario!H159)</calculatedColumnFormula>
    </tableColumn>
    <tableColumn id="193" xr3:uid="{DD7FA1BD-A449-4891-BE2E-85938F9713FA}" name="D2.1 Difficoltà di reperimento No ricerche" dataDxfId="388">
      <calculatedColumnFormula>questionario!P173</calculatedColumnFormula>
    </tableColumn>
    <tableColumn id="194" xr3:uid="{49800BB2-9293-4A7C-A7CA-281EA81F8825}" name="No" dataDxfId="387">
      <calculatedColumnFormula>questionario!P174</calculatedColumnFormula>
    </tableColumn>
    <tableColumn id="195" xr3:uid="{406C38B0-215C-49FC-906C-988E68AD754F}" name="Sì, per competenze trasversali (cd. soft skills)" dataDxfId="386">
      <calculatedColumnFormula>questionario!P175</calculatedColumnFormula>
    </tableColumn>
    <tableColumn id="196" xr3:uid="{79792424-EEA4-4BEC-8845-59CC4744DD40}" name="Sì, per competenze manageriali" dataDxfId="385">
      <calculatedColumnFormula>questionario!P176</calculatedColumnFormula>
    </tableColumn>
    <tableColumn id="197" xr3:uid="{E5B5BAAE-50EE-4750-A8DD-B0671ECCE25E}" name="Sì, per competenze tecniche" dataDxfId="384">
      <calculatedColumnFormula>questionario!P177</calculatedColumnFormula>
    </tableColumn>
    <tableColumn id="198" xr3:uid="{E401C79F-B575-4523-9F8E-ACF83E43EB3B}" name="Sì, per competenze digitali" dataDxfId="383">
      <calculatedColumnFormula>questionario!P178</calculatedColumnFormula>
    </tableColumn>
    <tableColumn id="199" xr3:uid="{1117A2C5-357A-4DF8-A7D3-EA3D9E9C970E}" name="Sì, per mansioni manuali (es. operai, turnisti)" dataDxfId="382">
      <calculatedColumnFormula>questionario!P179</calculatedColumnFormula>
    </tableColumn>
    <tableColumn id="200" xr3:uid="{4E60440D-3A34-4012-B171-20E2BB9A804A}" name="D2.2 Azioni intraprese Nessuna" dataDxfId="381">
      <calculatedColumnFormula>questionario!P182</calculatedColumnFormula>
    </tableColumn>
    <tableColumn id="201" xr3:uid="{4B734200-E400-4B39-822A-F115F1574A6D}" name="Formazione al personale oltre obbligatoria" dataDxfId="380">
      <calculatedColumnFormula>questionario!P183</calculatedColumnFormula>
    </tableColumn>
    <tableColumn id="202" xr3:uid="{552B5981-15B8-4399-B250-446FB368AF7C}" name="Ricorso a servizi esterni" dataDxfId="379">
      <calculatedColumnFormula>questionario!P184</calculatedColumnFormula>
    </tableColumn>
    <tableColumn id="203" xr3:uid="{1E10349F-AAF9-4306-9F5D-0FE69D761BC1}" name="Allargamento bacino di ricerca" dataDxfId="378">
      <calculatedColumnFormula>questionario!P185</calculatedColumnFormula>
    </tableColumn>
    <tableColumn id="204" xr3:uid="{F351D670-E239-4FAD-9CA1-1E1CDAB6F2E4}" name="Inserimento personale da altri Paesi" dataDxfId="377">
      <calculatedColumnFormula>questionario!P186</calculatedColumnFormula>
    </tableColumn>
    <tableColumn id="205" xr3:uid="{B0BDD4D5-7641-4150-976F-B56F7376A801}" name="Trasferimento di lavorazioni in altri stabilimenti (anche all'estero)" dataDxfId="376">
      <calculatedColumnFormula>questionario!P187</calculatedColumnFormula>
    </tableColumn>
    <tableColumn id="206" xr3:uid="{3E1AD092-9FA9-471B-95C3-AAD29A8CD115}" name="Partecipazione a partenariati pubblico-privati " dataDxfId="375">
      <calculatedColumnFormula>questionario!P188</calculatedColumnFormula>
    </tableColumn>
    <tableColumn id="207" xr3:uid="{F39F9C11-2D67-4ACB-8D4D-2B5D61D29114}" name="Coinvolgimento in programmi educativi (ITS, PCTO, …)" dataDxfId="374">
      <calculatedColumnFormula>questionario!P189</calculatedColumnFormula>
    </tableColumn>
    <tableColumn id="208" xr3:uid="{BF5922FE-8948-4BAA-BBE8-00F0A0F6E538}" name="D2.2-bis A che livello l'azienda è stata coinvolta in programmi educativi? Scuole primarie / secondarie di primo grado" dataDxfId="373">
      <calculatedColumnFormula>questionario!P192</calculatedColumnFormula>
    </tableColumn>
    <tableColumn id="209" xr3:uid="{E4674EE9-FB63-46CA-ADB0-53039D580F5D}" name="Scuole secondarie di secondo grado e/o IeFP" dataDxfId="372">
      <calculatedColumnFormula>questionario!P193</calculatedColumnFormula>
    </tableColumn>
    <tableColumn id="210" xr3:uid="{59B39DD1-FD44-46E5-A08A-5A624537FE7B}" name="formazione scuola-lavoro (ex-PCTO)" dataDxfId="371">
      <calculatedColumnFormula>questionario!P194</calculatedColumnFormula>
    </tableColumn>
    <tableColumn id="211" xr3:uid="{A147597C-E41D-4D92-A152-A0FA091C415C}" name="docenze tecniche" dataDxfId="370">
      <calculatedColumnFormula>questionario!P195</calculatedColumnFormula>
    </tableColumn>
    <tableColumn id="212" xr3:uid="{8103EB9A-F2E1-451E-AED8-3E30355BA416}" name="visite aziendali" dataDxfId="369">
      <calculatedColumnFormula>questionario!P196</calculatedColumnFormula>
    </tableColumn>
    <tableColumn id="213" xr3:uid="{75671A63-175E-4E51-8403-38D4BD4C1C74}" name="accordi di partenariato 4+2" dataDxfId="368">
      <calculatedColumnFormula>questionario!P197</calculatedColumnFormula>
    </tableColumn>
    <tableColumn id="214" xr3:uid="{55F4B776-E63B-407D-A277-834468E713CF}" name="ITS Academy (per governance, didattica, tirocini, visite aziendali)" dataDxfId="367">
      <calculatedColumnFormula>questionario!P198</calculatedColumnFormula>
    </tableColumn>
    <tableColumn id="215" xr3:uid="{33D175EE-E721-411A-978A-B4F5C81B13C8}" name="Università (per didattica, ricerca, terzamissione, placement)" dataDxfId="366">
      <calculatedColumnFormula>questionario!P199</calculatedColumnFormula>
    </tableColumn>
    <tableColumn id="216" xr3:uid="{EACD8906-4164-49F6-8D38-C00EAF6279B3}" name="D2.3 L'azienda ha integrato l'Intelligenza Artificiale nei propri processi? No, non siamo interessati a utilizzarla" dataDxfId="365">
      <calculatedColumnFormula>questionario!P202</calculatedColumnFormula>
    </tableColumn>
    <tableColumn id="217" xr3:uid="{15387FA2-830C-4807-9D81-0D22D1F4109B}" name="Non ancora, ma stiamo valutando l'adozione di soluzioni di Intelligenza Artificiale " dataDxfId="364">
      <calculatedColumnFormula>questionario!P203</calculatedColumnFormula>
    </tableColumn>
    <tableColumn id="218" xr3:uid="{DEF2206C-175A-486C-8BE5-358DCE696A56}" name="Sì, abbiamo adottato e utilizziamo regolarmente strumenti di Intelligenza Artificiale nelle attività aziendali  o ne stiamo sperimentando l'adozione" dataDxfId="363">
      <calculatedColumnFormula>questionario!P204</calculatedColumnFormula>
    </tableColumn>
    <tableColumn id="219" xr3:uid="{FC9809A5-67FD-4F15-AD2A-37D03C2A8755}" name="D2.4 Lato capitale umano, quali azioni ha intrapreso l’azienda per integrare l’IA nei propri processi o per valutarne l’integrazione? (possibili più risposte) Nessuna azione specifica" dataDxfId="362">
      <calculatedColumnFormula>questionario!P207</calculatedColumnFormula>
    </tableColumn>
    <tableColumn id="220" xr3:uid="{AB72A408-40FC-4EEA-A24B-F5D6A43676F8}" name="Ricerca e assunzione di personale con competenze specifiche in ambito IA" dataDxfId="361">
      <calculatedColumnFormula>questionario!P208</calculatedColumnFormula>
    </tableColumn>
    <tableColumn id="221" xr3:uid="{4396B73E-63C4-4416-A1F1-18651F72111F}" name="Formazione del personale interno per sviluppare competenze sull’uso dell’IA" dataDxfId="360">
      <calculatedColumnFormula>questionario!P209</calculatedColumnFormula>
    </tableColumn>
    <tableColumn id="222" xr3:uid="{ADB7394C-F549-428E-8134-D95250314B64}" name="Ricorso a consulenti o fornitori esterni per l’adozione dell’IA" dataDxfId="359">
      <calculatedColumnFormula>questionario!P210</calculatedColumnFormula>
    </tableColumn>
    <tableColumn id="223" xr3:uid="{F12C0CE0-F01A-4AF0-9160-0F66D16D4297}" name="Altro (specificare)" dataDxfId="358">
      <calculatedColumnFormula>questionario!E211</calculatedColumnFormula>
    </tableColumn>
    <tableColumn id="224" xr3:uid="{BAA78919-B7EB-42A9-8CA0-87AA72F59042}" name="D2.5 Quali sono le principali difficoltà che avete incontrato nell’adozione di soluzioni di Intelligenza Artificiale? Mancanza di informazioni chiare sulle opportunità offerte dall’IA" dataDxfId="357">
      <calculatedColumnFormula>questionario!P214</calculatedColumnFormula>
    </tableColumn>
    <tableColumn id="225" xr3:uid="{832B3AD2-0C99-4589-8D05-09FD7697B0A5}" name="Mancanza di competenze interne" dataDxfId="356">
      <calculatedColumnFormula>questionario!P215</calculatedColumnFormula>
    </tableColumn>
    <tableColumn id="226" xr3:uid="{05805DCF-5E4D-495B-87F7-A836CB74AACE}" name="Resistenza al cambiamento da parte del personale" dataDxfId="355">
      <calculatedColumnFormula>questionario!P216</calculatedColumnFormula>
    </tableColumn>
    <tableColumn id="227" xr3:uid="{7E7A06DC-DB4F-4419-96DA-FBE7485F60DC}" name="Costi elevati delle tecnologie o dei servizi" dataDxfId="354">
      <calculatedColumnFormula>questionario!P217</calculatedColumnFormula>
    </tableColumn>
    <tableColumn id="228" xr3:uid="{BD4CCA66-79AF-416E-9EFB-2DBCFC8F56AD}" name="Complessità tecnica nell’integrazione dei sistemi" dataDxfId="353">
      <calculatedColumnFormula>questionario!P218</calculatedColumnFormula>
    </tableColumn>
    <tableColumn id="229" xr3:uid="{84D51DF7-ED62-4A3A-A688-DFB10A61BCBA}" name="Sicurezza e privacy dei dati" dataDxfId="352">
      <calculatedColumnFormula>questionario!P219</calculatedColumnFormula>
    </tableColumn>
    <tableColumn id="230" xr3:uid="{42316EFA-D689-473A-A68F-4164B98D48E2}" name="Altro (specificare)107" dataDxfId="351">
      <calculatedColumnFormula>questionario!E220</calculatedColumnFormula>
    </tableColumn>
    <tableColumn id="231" xr3:uid="{B4125C70-1211-4530-AD83-0C7F1357238D}" name="D3.1 Contratto aziendale ATTUALMENTE applicato No" dataDxfId="350">
      <calculatedColumnFormula>questionario!P225</calculatedColumnFormula>
    </tableColumn>
    <tableColumn id="232" xr3:uid="{1F1C1E28-6AD8-470E-9FA5-C7A8C6C4D59B}" name="Sì108" dataDxfId="349">
      <calculatedColumnFormula>questionario!Q225</calculatedColumnFormula>
    </tableColumn>
    <tableColumn id="233" xr3:uid="{C97CCE28-9144-4A4D-A832-B1579B7AD3EF}" name="D3.3 Premi variabili collettivi erogati nel 2025 No" dataDxfId="348">
      <calculatedColumnFormula>questionario!P232</calculatedColumnFormula>
    </tableColumn>
    <tableColumn id="234" xr3:uid="{BCCD788A-0F13-4F58-AD24-D2639085FCEB}" name="Sì109" dataDxfId="347">
      <calculatedColumnFormula>questionario!Q232</calculatedColumnFormula>
    </tableColumn>
    <tableColumn id="235" xr3:uid="{F4BA2B35-3FC9-4C5C-957D-80610FA7BDB5}" name="D3.4 Iniziative di welfare No" dataDxfId="346">
      <calculatedColumnFormula>questionario!P235</calculatedColumnFormula>
    </tableColumn>
    <tableColumn id="236" xr3:uid="{EA7CDE90-1082-4585-BD59-05685188C320}" name="Sì110" dataDxfId="345">
      <calculatedColumnFormula>questionario!Q235</calculatedColumnFormula>
    </tableColumn>
    <tableColumn id="237" xr3:uid="{05F5D073-9A2F-4A3C-A1AF-29AE140CDD01}" name="Quali Assistenza sanitaria integrativa" dataDxfId="344">
      <calculatedColumnFormula>questionario!P239</calculatedColumnFormula>
    </tableColumn>
    <tableColumn id="238" xr3:uid="{9A4C6C15-D18A-454D-83D6-ABB7F5402780}" name="Previdenza complementare" dataDxfId="343">
      <calculatedColumnFormula>questionario!P240</calculatedColumnFormula>
    </tableColumn>
    <tableColumn id="239" xr3:uid="{0A58FC10-643A-4A3B-B9FB-31C974DBDDBE}" name="Servizi/rimborso trasporto collettivo" dataDxfId="342">
      <calculatedColumnFormula>questionario!P241</calculatedColumnFormula>
    </tableColumn>
    <tableColumn id="240" xr3:uid="{E6E96D45-A64E-4B69-810B-F60478F31A91}" name="Mensa aziendale o equivalente" dataDxfId="341">
      <calculatedColumnFormula>questionario!P242</calculatedColumnFormula>
    </tableColumn>
    <tableColumn id="241" xr3:uid="{00290E47-E7F3-4059-B7D1-F52089C629C6}" name="Buono pasto" dataDxfId="340">
      <calculatedColumnFormula>questionario!P243</calculatedColumnFormula>
    </tableColumn>
    <tableColumn id="242" xr3:uid="{E8FDBA75-93CE-4CBB-B0F1-D8CD96DB7DB8}" name="Educazione, istruzione" dataDxfId="339">
      <calculatedColumnFormula>questionario!P244</calculatedColumnFormula>
    </tableColumn>
    <tableColumn id="243" xr3:uid="{859AE19A-04BE-4529-8F18-8092C76E54D5}" name="Educazione e istruzione dei familiari" dataDxfId="338">
      <calculatedColumnFormula>questionario!P245</calculatedColumnFormula>
    </tableColumn>
    <tableColumn id="244" xr3:uid="{2B2F479B-2B5C-4AA9-B125-DEE3948138CE}" name="Assistenza ai familiari non autosufficienti" dataDxfId="337">
      <calculatedColumnFormula>questionario!P246</calculatedColumnFormula>
    </tableColumn>
    <tableColumn id="245" xr3:uid="{DFDBACC4-8746-41FA-B40D-67AD540548E2}" name="Carrello della spesa/Buoni carburante" dataDxfId="336">
      <calculatedColumnFormula>questionario!P247</calculatedColumnFormula>
    </tableColumn>
    <tableColumn id="246" xr3:uid="{AFFF7078-F928-44DB-8E07-56CE8620FB76}" name="Rimborso utenze" dataDxfId="335">
      <calculatedColumnFormula>questionario!P248</calculatedColumnFormula>
    </tableColumn>
    <tableColumn id="247" xr3:uid="{2EB74A50-6C05-4224-B169-6FBF01ACCBDC}" name="Altri fringe benefit" dataDxfId="334">
      <calculatedColumnFormula>questionario!P249</calculatedColumnFormula>
    </tableColumn>
    <tableColumn id="248" xr3:uid="{349E2496-38CF-4A5D-A2B2-718EA2A7BF3C}" name="Valore buono pasto" dataDxfId="333">
      <calculatedColumnFormula>questionario!K243</calculatedColumnFormula>
    </tableColumn>
    <tableColumn id="539" xr3:uid="{6177BF31-7677-42B9-9CD3-7DC5F85E21CA}" name="Prevenzione">
      <calculatedColumnFormula>IF(questionario!$P252=1,"no",IF(questionario!$Q252=1,"sì","nr"))</calculatedColumnFormula>
    </tableColumn>
    <tableColumn id="249" xr3:uid="{8E506919-6787-456B-968D-744BF65C0370}" name="D3.4-bis Fonti del welfare Conversione del premio di risultato" dataDxfId="332">
      <calculatedColumnFormula>questionario!P255</calculatedColumnFormula>
    </tableColumn>
    <tableColumn id="250" xr3:uid="{54D58A5B-9A48-48CE-89D5-C3C8DBF11E5B}" name="Erogazione attribuita direttamente dall'azienda per applicazione di previsioni da CCNL" dataDxfId="331">
      <calculatedColumnFormula>questionario!P256</calculatedColumnFormula>
    </tableColumn>
    <tableColumn id="251" xr3:uid="{1AC6F900-17C0-450C-A885-1119F7EB333C}" name="Erogazione attribuita direttamente dall'azienda per applicazione di previsioni da contratto aziendale" dataDxfId="330">
      <calculatedColumnFormula>questionario!P257</calculatedColumnFormula>
    </tableColumn>
    <tableColumn id="252" xr3:uid="{A69CF7C4-E9AA-4A89-A304-9F9C85C8BB2B}" name="Erogazione attribuita direttamente dall'azienda per decisione unilaterale dell'azienda" dataDxfId="329">
      <calculatedColumnFormula>questionario!P258</calculatedColumnFormula>
    </tableColumn>
    <tableColumn id="253" xr3:uid="{18EB101B-0ADB-4866-9F51-48C624A082F3}" name="D3.5 N. lavoratori (tempo indet.) che hanno convertito premio in welfare e percentuale premio N. Op.-Imp.-Int-" dataDxfId="328">
      <calculatedColumnFormula>questionario!F264</calculatedColumnFormula>
    </tableColumn>
    <tableColumn id="254" xr3:uid="{411525DD-FA7A-49A6-9F6B-6F6ED62038C5}" name="% premio Op.-Imp.-Int-" dataDxfId="327">
      <calculatedColumnFormula>questionario!G264</calculatedColumnFormula>
    </tableColumn>
    <tableColumn id="255" xr3:uid="{1A33BB2B-6169-4404-8084-FA42A87F26CD}" name="N. Quadri" dataDxfId="326">
      <calculatedColumnFormula>questionario!F265</calculatedColumnFormula>
    </tableColumn>
    <tableColumn id="256" xr3:uid="{02C56A7A-7BE6-4C86-A38E-FD0F3F982F3B}" name="% premio Quadri" dataDxfId="325">
      <calculatedColumnFormula>questionario!G265</calculatedColumnFormula>
    </tableColumn>
    <tableColumn id="257" xr3:uid="{CD74F83C-0D42-401F-9C8C-A40E70AE121C}" name="D3.6 Ammontare erogazione welfare operai" dataDxfId="324">
      <calculatedColumnFormula>questionario!H268</calculatedColumnFormula>
    </tableColumn>
    <tableColumn id="258" xr3:uid="{2E55D6BF-CC13-404A-8388-734807249095}" name="impiegati" dataDxfId="323">
      <calculatedColumnFormula>questionario!H269</calculatedColumnFormula>
    </tableColumn>
    <tableColumn id="259" xr3:uid="{3BE70038-8AA2-445E-975A-AD302F6AB5F3}" name="quadri" dataDxfId="322">
      <calculatedColumnFormula>questionario!H270</calculatedColumnFormula>
    </tableColumn>
    <tableColumn id="260" xr3:uid="{00E1EDA9-226E-4E94-8725-6208C999C499}" name="media ponderata" dataDxfId="321">
      <calculatedColumnFormula>questionario!H271</calculatedColumnFormula>
    </tableColumn>
    <tableColumn id="261" xr3:uid="{47E14A29-7643-49C4-B1C1-C22137DCD0B4}" name="valore medio" dataDxfId="320">
      <calculatedColumnFormula>questionario!H273</calculatedColumnFormula>
    </tableColumn>
    <tableColumn id="467" xr3:uid="{934320B6-F9E0-4281-BD84-CB16C39D4215}" name="G.1 L'impresa ha una struttura di politica retributiva formalizzata? No" dataDxfId="319"/>
    <tableColumn id="468" xr3:uid="{1CBBF0B4-4CE4-4459-9A58-7FF2B4DDE625}" name="Sì2" dataDxfId="318"/>
    <tableColumn id="469" xr3:uid="{527E9B43-8345-4BB4-B556-F0FF6B03753D}" name="Nessun criterio Dirigenti" dataDxfId="317"/>
    <tableColumn id="470" xr3:uid="{16C4FC12-1078-4644-A13D-5B204FCC06C7}" name="Quadri3" dataDxfId="316"/>
    <tableColumn id="471" xr3:uid="{A786B92E-8B0F-4732-B578-C8505D75C250}" name="Impiegati4" dataDxfId="315"/>
    <tableColumn id="472" xr3:uid="{CF88828D-B819-45B8-A860-E6ADCD6D6487}" name="Operai/intermedi" dataDxfId="314"/>
    <tableColumn id="473" xr3:uid="{3DA90437-ED5E-4377-B6CF-D5535692C440}" name="Obiettivi aziendali Dirigenti" dataDxfId="313"/>
    <tableColumn id="474" xr3:uid="{D55D30B4-4B86-446D-89B6-18B197C6B0C0}" name="Quadri5" dataDxfId="312"/>
    <tableColumn id="475" xr3:uid="{C7C2CF6E-118B-4933-B82C-9E7FC8BE727E}" name="Impiegati6" dataDxfId="311"/>
    <tableColumn id="476" xr3:uid="{3A4E05A2-2862-4DE1-B99C-505C3A13CDC7}" name="Operai/intermedi7" dataDxfId="310"/>
    <tableColumn id="477" xr3:uid="{A84523EB-3CCA-448D-8C5C-2BD95AC7B867}" name="Obiettivi individuali Dirigenti" dataDxfId="309"/>
    <tableColumn id="478" xr3:uid="{D97667DE-00A1-4508-A731-8595B06A61F1}" name="Quadri8" dataDxfId="308"/>
    <tableColumn id="479" xr3:uid="{0BE77F49-50BD-4BA5-B62E-C1E82FB048CA}" name="Impiegati9" dataDxfId="307"/>
    <tableColumn id="480" xr3:uid="{3AC4369E-A85C-4F1D-AD0E-0C69DCCC3591}" name="Operai/intermedi10" dataDxfId="306"/>
    <tableColumn id="481" xr3:uid="{978DC4EC-3D49-4B84-8681-5744F14335BE}" name="Job evaluation/Classificazione dei ruoli Dirigenti" dataDxfId="305"/>
    <tableColumn id="482" xr3:uid="{CE36D56A-D84D-43AC-BE10-22983CFEC1DB}" name="Quadri11" dataDxfId="304"/>
    <tableColumn id="483" xr3:uid="{587DDED2-048F-411A-9C2E-D7812FFC8293}" name="Impiegati12" dataDxfId="303"/>
    <tableColumn id="484" xr3:uid="{C97DD262-F1F2-4980-926C-0448028321EC}" name="Operai/intermedi13" dataDxfId="302"/>
    <tableColumn id="485" xr3:uid="{7E461207-2DEB-4667-BF68-FE15DCB39C09}" name="Posizionamento rispetto al mercato di riferimento Dirigenti" dataDxfId="301"/>
    <tableColumn id="486" xr3:uid="{C51C0549-95A0-4171-A074-14EDF9FAEA48}" name="Quadri14" dataDxfId="300"/>
    <tableColumn id="487" xr3:uid="{F2CE35A5-1C79-4C37-B618-C537E1B130A7}" name="Impiegati15" dataDxfId="299"/>
    <tableColumn id="488" xr3:uid="{9976DBC3-895F-4463-9D87-7E0C57EC3D5F}" name="Operai/intermedi16" dataDxfId="298"/>
    <tableColumn id="489" xr3:uid="{7C153413-4744-48F4-9BCC-8EAFDFE860D4}" name="Anzianità di servizio Dirigenti" dataDxfId="297"/>
    <tableColumn id="490" xr3:uid="{3A9C62CD-FBD2-4E77-AD5D-40C4BD4E42F0}" name="Quadri17" dataDxfId="296"/>
    <tableColumn id="491" xr3:uid="{7BBEA765-F922-4E3A-BAD8-722A6C20F5F2}" name="Impiegati18" dataDxfId="295"/>
    <tableColumn id="492" xr3:uid="{8A3BA474-B9AD-4574-A7CA-3590ED03E690}" name="Operai/intermedi19" dataDxfId="294"/>
    <tableColumn id="493" xr3:uid="{11BC2B48-7E0D-4EBC-A4F1-190CCDED340D}" name="Tasso di inflazione Dirigenti" dataDxfId="293"/>
    <tableColumn id="494" xr3:uid="{B3589B6A-8713-4981-A2B4-D412B4B4144F}" name="Quadri20" dataDxfId="292"/>
    <tableColumn id="495" xr3:uid="{D097C059-0C36-4784-9299-59C8B76E25F5}" name="Impiegati21" dataDxfId="291"/>
    <tableColumn id="496" xr3:uid="{999DEE33-4AB7-4E9C-80EF-D4CB538F0D0A}" name="Operai/intermedi22" dataDxfId="290"/>
    <tableColumn id="497" xr3:uid="{746EF656-BA31-4C22-A0D3-0AD2B7AD33C6}" name="Altro Dirigenti" dataDxfId="289"/>
    <tableColumn id="498" xr3:uid="{4DDD371A-5550-4363-8E41-1B56A459ECA1}" name="Quadri23" dataDxfId="288"/>
    <tableColumn id="499" xr3:uid="{8960A14B-8816-4AD0-B759-042A9019EDE9}" name="Impiegati24" dataDxfId="287"/>
    <tableColumn id="500" xr3:uid="{15F593CF-8DD4-4DB9-878A-5B5E1B313324}" name="Operai/intermedi25" dataDxfId="286"/>
    <tableColumn id="501" xr3:uid="{6CA292E4-8F8F-429D-A390-9B3F825B2412}" name="G.3 Quale prevede sarà, nel 2024, l'incremento medio della RAL (Retribuzione Annua Lorda) per ciascuna categoria di dipendenti? Dirigenti" dataDxfId="285"/>
    <tableColumn id="502" xr3:uid="{77D7115D-6D39-4C92-A168-19BEF707A90E}" name="Quadri26" dataDxfId="284"/>
    <tableColumn id="503" xr3:uid="{C8098A2A-A5BA-44AD-9582-CF07568544AE}" name="Impiegati27" dataDxfId="283"/>
    <tableColumn id="504" xr3:uid="{01E0217D-FB30-493D-BC6F-1A980D072C08}" name="Operai/intermedi28" dataDxfId="282"/>
    <tableColumn id="505" xr3:uid="{3620FE2F-BBB0-4124-BD8A-4F14F68E4FF5}" name="Media Ponderata29" dataDxfId="281"/>
    <tableColumn id="506" xr3:uid="{53442356-2386-4726-B0A6-194ACA93D90A}" name="Media azienda" dataDxfId="280"/>
    <tableColumn id="507" xr3:uid="{C88CDBC6-64A1-42BA-A701-B630B8853929}" name="G.4 L'impresa riconosce un premio variabile? no" dataDxfId="279"/>
    <tableColumn id="508" xr3:uid="{403706A3-BD79-4AA4-B349-3FCBE3811BC7}" name="sì, solo premi variabili individuali" dataDxfId="278"/>
    <tableColumn id="509" xr3:uid="{C764B7F4-4DE6-4EBA-BBFB-41C686384705}" name="sì, solo premi variabili collettivi" dataDxfId="277"/>
    <tableColumn id="510" xr3:uid="{51751357-4593-4E84-BC32-F8C0A21B2716}" name="sì, sia premi variabili collettivi che individuali" dataDxfId="276"/>
    <tableColumn id="511" xr3:uid="{7CF8F751-3B9D-420B-B530-B5CB53174AB4}" name="G.5 Quali sono gli indicatori (di produttività, redditività, efficienza, qualità o innovazione) sulla base dei quali vengono erogati i premi variabili? Volume della produzione/n. dipendenti" dataDxfId="275"/>
    <tableColumn id="512" xr3:uid="{05AA63D7-2C3B-42D1-AC38-516CA6D40CFF}" name="Fatturato o VA di bilancio/n. dipendenti" dataDxfId="274"/>
    <tableColumn id="513" xr3:uid="{EFFACE89-6DB8-4D7E-A121-AA0E99ED1809}" name="MOL/VA di bilancio" dataDxfId="273"/>
    <tableColumn id="514" xr3:uid="{F7A89DC3-A465-4266-8715-94D22D0F27B1}" name="Indici di soddisfazione del cliente" dataDxfId="272"/>
    <tableColumn id="515" xr3:uid="{46DB1684-E3B4-404E-B37D-904B64858EEC}" name="Diminuzione n. riparazioni, rilavorazioni" dataDxfId="271"/>
    <tableColumn id="516" xr3:uid="{743973F8-54B8-4AD5-9CD4-A698847EC102}" name="Riduzione degli scarti di lavorazione" dataDxfId="270"/>
    <tableColumn id="517" xr3:uid="{C4C879DB-25C5-48B1-B3C3-E0B5E0122331}" name="Percentuale di rispetto dei tempi di consegna" dataDxfId="269"/>
    <tableColumn id="518" xr3:uid="{2BFEC76D-86F8-46EE-AA1B-7CB8DEBDCAA8}" name="Rispetto previsioni di avanzamento lavori" dataDxfId="268"/>
    <tableColumn id="519" xr3:uid="{9539A582-05E3-496A-8EE4-48D3A450D9D5}" name="Modifiche organizzazione del lavoro" dataDxfId="267"/>
    <tableColumn id="520" xr3:uid="{D9D7E75B-32B7-490E-A9BF-4E828BD15C6E}" name="Lavoro agile (smart working)" dataDxfId="266"/>
    <tableColumn id="521" xr3:uid="{9AF2E1FF-4452-49BF-AF8A-1E059FF33785}" name="Modifiche ai regimi di orario" dataDxfId="265"/>
    <tableColumn id="522" xr3:uid="{AA1AE9E2-10F7-43D0-BBA4-04DFE90FC0BD}" name="Rapporto costi effettivi/costi previsti" dataDxfId="264"/>
    <tableColumn id="523" xr3:uid="{A3A8FD46-01E2-42DC-84EE-407EFB4E747E}" name="Riduzione assenteismo" dataDxfId="263"/>
    <tableColumn id="524" xr3:uid="{AED993DB-71DA-432D-BD68-17D03EC402C0}" name="Numero brevetti depositati" dataDxfId="262"/>
    <tableColumn id="525" xr3:uid="{9095A5B9-10BC-4B8F-A644-7E3DCB5F6307}" name="Riduzione tempi sviluppo nuovi prodotti" dataDxfId="261"/>
    <tableColumn id="526" xr3:uid="{2515067B-B70E-4626-BC99-FCA1232AA3EC}" name="Riduzione dei consumi energetici" dataDxfId="260"/>
    <tableColumn id="527" xr3:uid="{DED2C7F3-0F5F-4E74-8ED4-8C1B3FC6C217}" name="Riduzione numero infortuni" dataDxfId="259"/>
    <tableColumn id="528" xr3:uid="{2EBCAC27-D7F2-43F0-85DF-72640BEA27B8}" name="Riduzione tempi di attraversamento interni lavorazione" dataDxfId="258"/>
    <tableColumn id="529" xr3:uid="{9AF65951-97E3-4547-BBB5-6D5C812F3B6C}" name="Riduzione tempi di commessa" dataDxfId="257"/>
    <tableColumn id="530" xr3:uid="{21687C34-384B-4EF0-8C55-19C73E768AFB}" name="Altro (specificare)30" dataDxfId="256"/>
    <tableColumn id="531" xr3:uid="{9DB91029-227A-4DF9-8A55-1D7027A31C71}" name="Triennale " dataDxfId="255" dataCellStyle="Migliaia"/>
    <tableColumn id="532" xr3:uid="{D30A6C66-C489-48D5-9550-E0DE1EEF29CE}" name="Magistrale Umanistica (lettere, filosofia, ecc.)" dataDxfId="254" dataCellStyle="Migliaia"/>
    <tableColumn id="533" xr3:uid="{219DCAB2-C3B0-4130-B86C-E720AA248559}" name="Economico-giuridiche (Economia e commercio, Giurisprudenza, ecc.)" dataDxfId="253" dataCellStyle="Migliaia"/>
    <tableColumn id="534" xr3:uid="{9ABEAB53-9AB6-41BE-A2FD-59882DD9AA58}" name="Tecnico-Scientifiche (Ingegneria, Matematica, ecc.)" dataDxfId="252" dataCellStyle="Migliaia"/>
    <tableColumn id="535" xr3:uid="{3FE00B5D-F607-4520-8252-CBCB30B2DF18}" name="G.7 Qual è indicativamente la percentuale di incremento dopo il primo anno? " dataDxfId="251" dataCellStyle="Percentuale"/>
    <tableColumn id="536" xr3:uid="{BF6CABC4-F0FC-4646-83A2-AFA3E6D19BC1}" name="G.8 Nel 2024 l'azienda ha avuto stagisti? No" dataDxfId="250"/>
    <tableColumn id="537" xr3:uid="{408C48A4-50A5-4B10-90C7-E2A28DBE137F}" name="Sì31" dataDxfId="249"/>
    <tableColumn id="538" xr3:uid="{9365DE35-4355-4FA3-B45E-A037EC5EE47A}" name="G.8 Se sì, con quale rimborso mensile medio in caso di tirocini extracurriculari? " dataDxfId="248" dataCellStyle="Migliaia"/>
    <tableColumn id="262" xr3:uid="{A74ABF76-4A5F-4D8B-8AC1-8FE20AC41E02}" name="B.4 Numero di trasformazioni a tempo indeterminato nel 2025 di cui in precedenza con contratto: a tempo determinato" dataDxfId="247">
      <calculatedColumnFormula>IF(questionario!B74="","",questionario!B74)</calculatedColumnFormula>
    </tableColumn>
    <tableColumn id="263" xr3:uid="{70DCFCF0-94AB-4763-B5CC-25B25BA1CFDE}" name="di apprendistato" dataDxfId="246">
      <calculatedColumnFormula>IF(questionario!D74="","",questionario!D74)</calculatedColumnFormula>
    </tableColumn>
    <tableColumn id="264" xr3:uid="{0D5A6CFA-DE3A-4B00-8996-9B66605B4213}" name="di somministrazione_x000a_(ex interinale)" dataDxfId="245">
      <calculatedColumnFormula>IF(questionario!F74="","",questionario!F74)</calculatedColumnFormula>
    </tableColumn>
    <tableColumn id="265" xr3:uid="{825EB74D-10CA-47E7-ADF8-090BF8D27A8E}" name="di collaborazione" dataDxfId="244">
      <calculatedColumnFormula>IF(questionario!H74="","",questionario!H74)</calculatedColumnFormula>
    </tableColumn>
    <tableColumn id="266" xr3:uid="{CFB8DDC0-59D4-4E1F-8CDF-65ABC08DA7D3}" name="TOTALE" dataDxfId="243">
      <calculatedColumnFormula>IF(questionario!A74="","",questionario!A74)</calculatedColumnFormula>
    </tableColumn>
    <tableColumn id="267" xr3:uid="{D58E056E-3712-4F07-B52B-BB4E5D8D951D}" name="B.5 NUOVE ASSUNZIONI nel 2025 con contratto: Indeterminato full-time" dataDxfId="242">
      <calculatedColumnFormula>IF(questionario!B81="","",questionario!B81)</calculatedColumnFormula>
    </tableColumn>
    <tableColumn id="268" xr3:uid="{B06BB9DA-C36F-4E7F-B449-3AFDE900B97E}" name="Indeterminato part-time" dataDxfId="241">
      <calculatedColumnFormula>IF(questionario!D81="","",questionario!D81)</calculatedColumnFormula>
    </tableColumn>
    <tableColumn id="269" xr3:uid="{9A4EC303-0C7B-42C1-8D30-6BB78B1EF9B0}" name="Determinato full-time" dataDxfId="240">
      <calculatedColumnFormula>IF(questionario!E81="","",questionario!E81)</calculatedColumnFormula>
    </tableColumn>
    <tableColumn id="270" xr3:uid="{786E3184-AA04-402B-A431-70C449B0616D}" name="Determinato part-time" dataDxfId="239">
      <calculatedColumnFormula>IF(questionario!G81="","",questionario!G81)</calculatedColumnFormula>
    </tableColumn>
    <tableColumn id="271" xr3:uid="{261291A8-8DF1-48F5-A342-D75BC24B09BF}" name="Apprendistato" dataDxfId="238">
      <calculatedColumnFormula>IF(questionario!H81="","",questionario!H81)</calculatedColumnFormula>
    </tableColumn>
    <tableColumn id="272" xr3:uid="{7C2B7002-AA38-4230-92D7-5C74A64827E2}" name="TOTALE111" dataDxfId="237">
      <calculatedColumnFormula>IF(questionario!A81="","",questionario!A81)</calculatedColumnFormula>
    </tableColumn>
    <tableColumn id="273" xr3:uid="{48274E53-9B03-4B30-801A-AE780D91D052}" name="D3.2 Premio di risultato accordo 14 luglio" dataDxfId="236">
      <calculatedColumnFormula>questionario!P229</calculatedColumnFormula>
    </tableColumn>
    <tableColumn id="274" xr3:uid="{FE0792F8-566A-4452-9F3A-187A400B8CAF}" name="regolamento senza accordo" dataDxfId="235">
      <calculatedColumnFormula>questionario!P230</calculatedColumnFormula>
    </tableColumn>
    <tableColumn id="275" xr3:uid="{D105FDB5-4E15-4C66-A46C-736782E6F4D7}" name="D3.7 Formazione NO" dataDxfId="234">
      <calculatedColumnFormula>IF(questionario!P275="","",questionario!P275)</calculatedColumnFormula>
    </tableColumn>
    <tableColumn id="276" xr3:uid="{FBBA8AB7-1D02-4CD6-957B-117D09D70AE2}" name="SI" dataDxfId="233">
      <calculatedColumnFormula>IF(questionario!Q275="","",questionario!Q275)</calculatedColumnFormula>
    </tableColumn>
    <tableColumn id="277" xr3:uid="{BA65D569-3A91-4A4C-9901-587A8F7F8CD7}" name="D3.8 Lavoratori  e OFA Numero OPERAI coinvolti" dataDxfId="232">
      <calculatedColumnFormula>questionario!H280</calculatedColumnFormula>
    </tableColumn>
    <tableColumn id="278" xr3:uid="{F6D57E91-9A18-4ADA-8970-95D6BE48714B}" name="Numero OFA - operai" dataDxfId="231">
      <calculatedColumnFormula>questionario!I280</calculatedColumnFormula>
    </tableColumn>
    <tableColumn id="279" xr3:uid="{94B65DE8-60A0-4322-9DDC-12E522AF6703}" name="Numero IMPIEGATI coinvolti" dataDxfId="230">
      <calculatedColumnFormula>questionario!H281</calculatedColumnFormula>
    </tableColumn>
    <tableColumn id="280" xr3:uid="{65DD59C1-C1BA-4BF9-BDE2-484CBC7C7AD5}" name="Numero OFA - impiegati" dataDxfId="229">
      <calculatedColumnFormula>questionario!I281</calculatedColumnFormula>
    </tableColumn>
    <tableColumn id="281" xr3:uid="{4F36B919-4906-44EA-9590-E7071DE25909}" name="Numero QUADRI coinvolti" dataDxfId="228">
      <calculatedColumnFormula>questionario!H282</calculatedColumnFormula>
    </tableColumn>
    <tableColumn id="282" xr3:uid="{3D464BE7-1D5C-4978-BAF4-CFAB8ACAA168}" name="Numero OFA - quadri" dataDxfId="227">
      <calculatedColumnFormula>questionario!I282</calculatedColumnFormula>
    </tableColumn>
    <tableColumn id="283" xr3:uid="{28BB6E48-A552-42F8-B481-A6FDD350DE61}" name="D3.9 Modalità di erogazione della formazione Aula" dataDxfId="226">
      <calculatedColumnFormula>questionario!Q286</calculatedColumnFormula>
    </tableColumn>
    <tableColumn id="284" xr3:uid="{AB6C8A44-2D30-4DD3-B79E-38456BB05B5A}" name="Seminari" dataDxfId="225">
      <calculatedColumnFormula>questionario!Q287</calculatedColumnFormula>
    </tableColumn>
    <tableColumn id="285" xr3:uid="{45535272-B3D5-4076-98B2-ABFA24E1D044}" name="Action learning" dataDxfId="224">
      <calculatedColumnFormula>questionario!Q288</calculatedColumnFormula>
    </tableColumn>
    <tableColumn id="286" xr3:uid="{412E1043-EE8F-4C4F-8DCB-FE389E0E1D4B}" name="Affiancamento" dataDxfId="223">
      <calculatedColumnFormula>questionario!Q289</calculatedColumnFormula>
    </tableColumn>
    <tableColumn id="287" xr3:uid="{52625B02-E9C9-4D16-A5E6-8C3B7A959C82}" name="E-learning" dataDxfId="222">
      <calculatedColumnFormula>questionario!Q290</calculatedColumnFormula>
    </tableColumn>
    <tableColumn id="288" xr3:uid="{B8EEA46B-41AD-4D07-82B4-F8291EEDD41F}" name="On the job" dataDxfId="221">
      <calculatedColumnFormula>questionario!Q291</calculatedColumnFormula>
    </tableColumn>
    <tableColumn id="289" xr3:uid="{871C7C38-9AD0-46DA-8522-88E7200F0076}" name="Coaching" dataDxfId="220">
      <calculatedColumnFormula>questionario!Q292</calculatedColumnFormula>
    </tableColumn>
    <tableColumn id="290" xr3:uid="{C93D5C8D-D70E-4564-8DF6-7E5B15A4BA51}" name="D3.10 Contenuti della formazione (esclusi quelli di sicurezza obbligatoria) Tecnica di base /tradizionale" dataDxfId="219">
      <calculatedColumnFormula>questionario!Q296</calculatedColumnFormula>
    </tableColumn>
    <tableColumn id="291" xr3:uid="{C08F181F-BD4F-4B64-9F1E-1AE110065F66}" name="Tecnologia avanzata /digitale" dataDxfId="218">
      <calculatedColumnFormula>questionario!Q297</calculatedColumnFormula>
    </tableColumn>
    <tableColumn id="292" xr3:uid="{E43A384B-AFD5-4BEB-A80F-F85E038EA7F7}" name="Linguistico" dataDxfId="217">
      <calculatedColumnFormula>questionario!Q298</calculatedColumnFormula>
    </tableColumn>
    <tableColumn id="293" xr3:uid="{86C1FA50-1B61-404B-98FA-81C41978FCA0}" name="Trasversale" dataDxfId="216">
      <calculatedColumnFormula>questionario!Q299</calculatedColumnFormula>
    </tableColumn>
    <tableColumn id="294" xr3:uid="{CF316FA2-E826-4737-9919-4866F89A3067}" name="Gestionale" dataDxfId="215">
      <calculatedColumnFormula>questionario!Q300</calculatedColumnFormula>
    </tableColumn>
    <tableColumn id="295" xr3:uid="{513E095C-09D5-4A34-9326-B9903BC0180A}" name="D3.11 Modalità di finanziamento della formazione Autofinanziamento" dataDxfId="214">
      <calculatedColumnFormula>questionario!Q304</calculatedColumnFormula>
    </tableColumn>
    <tableColumn id="296" xr3:uid="{4C7B0655-80C1-4287-8A3B-3488E22816FC}" name="Fondimpresa" dataDxfId="213">
      <calculatedColumnFormula>questionario!Q305</calculatedColumnFormula>
    </tableColumn>
    <tableColumn id="297" xr3:uid="{9D9F395B-4FDD-438C-BFBB-24CA5A4DCA12}" name="Altri fondi interprofessionali" dataDxfId="212">
      <calculatedColumnFormula>questionario!Q306</calculatedColumnFormula>
    </tableColumn>
    <tableColumn id="298" xr3:uid="{0A016F54-859C-4A29-817F-F3D86ABBB9B2}" name="Fondi regionali" dataDxfId="211">
      <calculatedColumnFormula>questionario!Q307</calculatedColumnFormula>
    </tableColumn>
    <tableColumn id="299" xr3:uid="{1D624077-92BA-494C-BCE3-80BE4A1B006C}" name="Fondi europei" dataDxfId="210">
      <calculatedColumnFormula>questionario!Q308</calculatedColumnFormula>
    </tableColumn>
    <tableColumn id="300" xr3:uid="{D9BBA378-7F8D-49F4-9FAD-96A1B9DC1BDC}" name="D3.12 Triennio 2024-2025 - formazione NO, per nessun dipendente" dataDxfId="209">
      <calculatedColumnFormula>questionario!Q312</calculatedColumnFormula>
    </tableColumn>
    <tableColumn id="301" xr3:uid="{DB041F27-3B61-48DE-8217-2396A649A52B}" name="SI per tutti i dipendenti" dataDxfId="208">
      <calculatedColumnFormula>questionario!Q313</calculatedColumnFormula>
    </tableColumn>
    <tableColumn id="302" xr3:uid="{1A533608-A5E9-46D3-9902-B0175AF61807}" name="SI per una parte dei dipendenti" dataDxfId="207">
      <calculatedColumnFormula>questionario!Q314</calculatedColumnFormula>
    </tableColumn>
    <tableColumn id="303" xr3:uid="{20909BE9-57C1-4676-8711-498CC69A76D5}" name="D3.13 El.pereq. CCNL Numero lavoratori " dataDxfId="206">
      <calculatedColumnFormula>IF(questionario!J317="","",questionario!J317)</calculatedColumnFormula>
    </tableColumn>
    <tableColumn id="304" xr3:uid="{BE09EE12-FCBC-40AF-A1B9-88C569ED0A37}" name="D3.14 L'azienda ha introdotto misure in materia di politiche di genere? No" dataDxfId="205">
      <calculatedColumnFormula>questionario!P322</calculatedColumnFormula>
    </tableColumn>
    <tableColumn id="305" xr3:uid="{C0D3C837-7D74-41FC-AC1C-7582EB210BB8}" name="Sì112" dataDxfId="204">
      <calculatedColumnFormula>questionario!Q322</calculatedColumnFormula>
    </tableColumn>
    <tableColumn id="306" xr3:uid="{1B1DF7E4-E7B8-4C33-A44C-C9A8679B65AC}" name="Se sì, in quali ambiti? Garanzia delle pari opportunità e della parità di trattamento economico tra lavoratori" dataDxfId="203">
      <calculatedColumnFormula>questionario!Q326</calculatedColumnFormula>
    </tableColumn>
    <tableColumn id="307" xr3:uid="{C985F1A1-C4ED-4658-B3EF-07B1FA09BFC7}" name="Specificare" dataDxfId="202">
      <calculatedColumnFormula>questionario!B327</calculatedColumnFormula>
    </tableColumn>
    <tableColumn id="308" xr3:uid="{38B208F9-E8D7-4072-BBC2-031DF5C8CD19}" name="Conciliazione vita / lavoro e genitorialità" dataDxfId="201">
      <calculatedColumnFormula>questionario!Q329</calculatedColumnFormula>
    </tableColumn>
    <tableColumn id="309" xr3:uid="{B3B9983A-8E60-4A41-B890-2112B560B104}" name="Specificare113" dataDxfId="200">
      <calculatedColumnFormula>questionario!B330</calculatedColumnFormula>
    </tableColumn>
    <tableColumn id="310" xr3:uid="{1CD187A0-428A-43DD-B874-09BDC861262E}" name="Inclusività e valorizzazione delle diversità" dataDxfId="199">
      <calculatedColumnFormula>questionario!Q332</calculatedColumnFormula>
    </tableColumn>
    <tableColumn id="311" xr3:uid="{B1B3C044-3111-4C96-8CA9-9CC4CC8DFAA2}" name="Specificare114" dataDxfId="198">
      <calculatedColumnFormula>questionario!B333</calculatedColumnFormula>
    </tableColumn>
    <tableColumn id="312" xr3:uid="{8C78A59B-E47A-4FE8-89F6-54D561301717}" name="Promozione di un ambiente di lavoro fondato sulla salvaguardia della dignità delle persone e sul rispetto reciproco" dataDxfId="197">
      <calculatedColumnFormula>questionario!Q335</calculatedColumnFormula>
    </tableColumn>
    <tableColumn id="313" xr3:uid="{E173FDC2-3BB7-4730-BD63-DFEC3195E13A}" name="Specificare115" dataDxfId="196">
      <calculatedColumnFormula>questionario!B336</calculatedColumnFormula>
    </tableColumn>
    <tableColumn id="314" xr3:uid="{054D85C5-3E1D-4ECC-AFF9-6E18F4324ABA}" name="D3.15 Certificazione genere Non conseguita" dataDxfId="195">
      <calculatedColumnFormula>questionario!P340</calculatedColumnFormula>
    </tableColumn>
    <tableColumn id="315" xr3:uid="{3B3C512E-9676-4549-A48A-9D92B4FE494C}" name="Conseguita" dataDxfId="194">
      <calculatedColumnFormula>questionario!Q340</calculatedColumnFormula>
    </tableColumn>
    <tableColumn id="316" xr3:uid="{026FE433-87C8-4CC7-9BFC-4EB6CF0EFEF3}" name=" Se No, è intenzione dell'azienda avviare il percorso per il suo ottenimento? No" dataDxfId="193">
      <calculatedColumnFormula>questionario!P342</calculatedColumnFormula>
    </tableColumn>
    <tableColumn id="317" xr3:uid="{451CE6A6-5804-4B2D-9975-E257F6FEC354}" name="Sì116" dataDxfId="192">
      <calculatedColumnFormula>questionario!Q342</calculatedColumnFormula>
    </tableColumn>
    <tableColumn id="318" xr3:uid="{C54DDFBD-4438-4E60-B618-C5D4FE98ED47}" name="Retribuzioni di fatto Apprendisti: Numero_x000a_dipendenti" dataDxfId="191">
      <calculatedColumnFormula>questionario!C352</calculatedColumnFormula>
    </tableColumn>
    <tableColumn id="319" xr3:uid="{D0F77D55-9B1A-4E7C-887A-FA2FA43F3816}" name="di cui Femmine" dataDxfId="190">
      <calculatedColumnFormula>questionario!D352</calculatedColumnFormula>
    </tableColumn>
    <tableColumn id="320" xr3:uid="{E374E0BD-56F8-4989-8C87-6B3210DAC895}" name="Retribuzione lorda mensile (dic25)" dataDxfId="189">
      <calculatedColumnFormula>questionario!E352</calculatedColumnFormula>
    </tableColumn>
    <tableColumn id="321" xr3:uid="{26B27676-13F7-400C-A3F7-C8CE4D69F739}" name="di cui:_x000a_Scatti _x000a_di anzianità" dataDxfId="188">
      <calculatedColumnFormula>questionario!G352</calculatedColumnFormula>
    </tableColumn>
    <tableColumn id="322" xr3:uid="{D89C4AAA-7A91-4DB7-BB40-4B8FAF386900}" name="di cui:_x000a_Superminimo individuale" dataDxfId="187">
      <calculatedColumnFormula>questionario!H352</calculatedColumnFormula>
    </tableColumn>
    <tableColumn id="323" xr3:uid="{0C964975-41BC-45C9-8371-0F2FB3FBC22A}" name="Premio variabile" dataDxfId="186">
      <calculatedColumnFormula>questionario!J352</calculatedColumnFormula>
    </tableColumn>
    <tableColumn id="324" xr3:uid="{1B7C2162-6F76-4C6B-ADE6-2F3582EB635C}" name="Altri premi, mensilità aggiuntive" dataDxfId="185">
      <calculatedColumnFormula>questionario!K352</calculatedColumnFormula>
    </tableColumn>
    <tableColumn id="325" xr3:uid="{F80BA962-287C-4CFF-8B50-A45F0D822CBF}" name="Retribuzioni di fatto Operai (D1): Numero_x000a_dipendenti" dataDxfId="184">
      <calculatedColumnFormula>questionario!C353</calculatedColumnFormula>
    </tableColumn>
    <tableColumn id="326" xr3:uid="{3E0B0005-3E7D-4DD1-93B1-E7F6CA43DFAA}" name="di cui Femmine117" dataDxfId="183">
      <calculatedColumnFormula>questionario!D353</calculatedColumnFormula>
    </tableColumn>
    <tableColumn id="327" xr3:uid="{EDEE5270-7F6F-4807-8416-7BA7B9A10D05}" name="Retribuzione lorda mensile (dic25)118" dataDxfId="182">
      <calculatedColumnFormula>questionario!E353</calculatedColumnFormula>
    </tableColumn>
    <tableColumn id="328" xr3:uid="{14F2C12A-C7EA-413A-8A42-8C82A419C5ED}" name="di cui:_x000a_Scatti _x000a_di anzianità119" dataDxfId="181">
      <calculatedColumnFormula>questionario!G353</calculatedColumnFormula>
    </tableColumn>
    <tableColumn id="329" xr3:uid="{D5E37FA4-D3F4-4816-92F1-6B60608431C7}" name="di cui:_x000a_Superminimo individuale120" dataDxfId="180">
      <calculatedColumnFormula>questionario!H353</calculatedColumnFormula>
    </tableColumn>
    <tableColumn id="330" xr3:uid="{58A397DF-3871-40EB-B9CE-26353F817AE4}" name="Premio variabile121" dataDxfId="179">
      <calculatedColumnFormula>questionario!J353</calculatedColumnFormula>
    </tableColumn>
    <tableColumn id="331" xr3:uid="{448D213B-55AF-4B5C-B9F0-CE8390EE7172}" name="Altri premi, mensilità aggiuntive122" dataDxfId="178">
      <calculatedColumnFormula>questionario!K353</calculatedColumnFormula>
    </tableColumn>
    <tableColumn id="332" xr3:uid="{83BC4B57-3F07-4C51-868B-51FF82E49FE0}" name="Retribuzioni di fatto Operai (D2): Numero_x000a_dipendenti" dataDxfId="177">
      <calculatedColumnFormula>questionario!C354</calculatedColumnFormula>
    </tableColumn>
    <tableColumn id="333" xr3:uid="{B47FD116-E1C8-469B-8404-F50D6864B6A2}" name="di cui Femmine123" dataDxfId="176">
      <calculatedColumnFormula>questionario!D354</calculatedColumnFormula>
    </tableColumn>
    <tableColumn id="334" xr3:uid="{4A1F2C00-007A-4B00-8E7D-AF1FD3594D80}" name="Retribuzione lorda mensile (dic25)124" dataDxfId="175">
      <calculatedColumnFormula>questionario!E354</calculatedColumnFormula>
    </tableColumn>
    <tableColumn id="335" xr3:uid="{658DCF57-7997-4E0A-B3CA-DB0DBE5A69ED}" name="di cui:_x000a_Scatti _x000a_di anzianità125" dataDxfId="174">
      <calculatedColumnFormula>questionario!G354</calculatedColumnFormula>
    </tableColumn>
    <tableColumn id="336" xr3:uid="{4BFCFAB3-3811-4BF3-B3DE-C67B321C55D3}" name="di cui:_x000a_Superminimo individuale126" dataDxfId="173">
      <calculatedColumnFormula>questionario!H354</calculatedColumnFormula>
    </tableColumn>
    <tableColumn id="337" xr3:uid="{0B6C1D41-5268-4ADB-9790-F871ED7ED649}" name="Premio variabile127" dataDxfId="172">
      <calculatedColumnFormula>questionario!J354</calculatedColumnFormula>
    </tableColumn>
    <tableColumn id="338" xr3:uid="{E65373DE-2830-4C7F-86BC-82A0A59901C6}" name="Altri premi, mensilità aggiuntive128" dataDxfId="171">
      <calculatedColumnFormula>questionario!K354</calculatedColumnFormula>
    </tableColumn>
    <tableColumn id="339" xr3:uid="{1A3753F2-F03E-4D7A-8C9D-D29E835B225E}" name="Retribuzioni di fatto Operai (C1): Numero_x000a_dipendenti" dataDxfId="170">
      <calculatedColumnFormula>questionario!C355</calculatedColumnFormula>
    </tableColumn>
    <tableColumn id="340" xr3:uid="{C876C64A-0704-4309-BF63-2A94AACA7346}" name="di cui Femmine129" dataDxfId="169">
      <calculatedColumnFormula>questionario!D355</calculatedColumnFormula>
    </tableColumn>
    <tableColumn id="341" xr3:uid="{6F24AEF9-1D31-4EB1-9404-BDB7E58EB7E3}" name="Retribuzione lorda mensile (dic25)130" dataDxfId="168">
      <calculatedColumnFormula>questionario!E355</calculatedColumnFormula>
    </tableColumn>
    <tableColumn id="342" xr3:uid="{E163AC16-565C-47A7-A20A-89FB7915C1D0}" name="di cui:_x000a_Scatti _x000a_di anzianità131" dataDxfId="167">
      <calculatedColumnFormula>questionario!G355</calculatedColumnFormula>
    </tableColumn>
    <tableColumn id="343" xr3:uid="{72BAE910-CA08-44FF-AF39-2F7C2585B60B}" name="di cui:_x000a_Superminimo individuale132" dataDxfId="166">
      <calculatedColumnFormula>questionario!H355</calculatedColumnFormula>
    </tableColumn>
    <tableColumn id="344" xr3:uid="{108B2EE5-73E0-4D32-9934-032F4D79E368}" name="Premio variabile133" dataDxfId="165">
      <calculatedColumnFormula>questionario!J355</calculatedColumnFormula>
    </tableColumn>
    <tableColumn id="345" xr3:uid="{A9FDF624-435D-4AC3-B0E2-E1859A235C1E}" name="Altri premi, mensilità aggiuntive134" dataDxfId="164">
      <calculatedColumnFormula>questionario!K355</calculatedColumnFormula>
    </tableColumn>
    <tableColumn id="346" xr3:uid="{2F24472E-6C8A-4E93-AE9B-6BF1CB1E9672}" name="Retribuzioni di fatto Operai (C2): Numero_x000a_dipendenti" dataDxfId="163">
      <calculatedColumnFormula>questionario!C356</calculatedColumnFormula>
    </tableColumn>
    <tableColumn id="347" xr3:uid="{04E45134-48CE-4652-841E-EB970FD7BA65}" name="di cui Femmine135" dataDxfId="162">
      <calculatedColumnFormula>questionario!D356</calculatedColumnFormula>
    </tableColumn>
    <tableColumn id="348" xr3:uid="{21A26347-3CC0-4788-B749-7D11437797B4}" name="Retribuzione lorda mensile (dic25)136" dataDxfId="161">
      <calculatedColumnFormula>questionario!E356</calculatedColumnFormula>
    </tableColumn>
    <tableColumn id="349" xr3:uid="{E2EF081C-9D7E-4EA2-86B7-9BD732B27EBF}" name="di cui:_x000a_Scatti _x000a_di anzianità137" dataDxfId="160">
      <calculatedColumnFormula>questionario!G356</calculatedColumnFormula>
    </tableColumn>
    <tableColumn id="350" xr3:uid="{05AFF77F-6E91-4840-9F9E-C4D7EAB615F7}" name="di cui:_x000a_Superminimo individuale138" dataDxfId="159">
      <calculatedColumnFormula>questionario!H356</calculatedColumnFormula>
    </tableColumn>
    <tableColumn id="351" xr3:uid="{410F8A9C-0E43-4201-8A51-6AD5BC4E33EA}" name="Premio variabile139" dataDxfId="158">
      <calculatedColumnFormula>questionario!J356</calculatedColumnFormula>
    </tableColumn>
    <tableColumn id="352" xr3:uid="{21B1949D-B56C-43EC-B9D6-95FA8801116E}" name="Altri premi, mensilità aggiuntive140" dataDxfId="157">
      <calculatedColumnFormula>questionario!K356</calculatedColumnFormula>
    </tableColumn>
    <tableColumn id="353" xr3:uid="{5A7C1E2C-7171-47EF-BB9C-2745E5C6EAA8}" name="Retribuzioni di fatto Operai (C3): Numero_x000a_dipendenti" dataDxfId="156">
      <calculatedColumnFormula>questionario!C357</calculatedColumnFormula>
    </tableColumn>
    <tableColumn id="354" xr3:uid="{F8C977BF-6333-4EB2-8EF4-AEC0668299C7}" name="di cui Femmine141" dataDxfId="155">
      <calculatedColumnFormula>questionario!D357</calculatedColumnFormula>
    </tableColumn>
    <tableColumn id="355" xr3:uid="{E1F3CC52-271F-4AE5-8087-1902FE531FEB}" name="Retribuzione lorda mensile (dic25)142" dataDxfId="154">
      <calculatedColumnFormula>questionario!E357</calculatedColumnFormula>
    </tableColumn>
    <tableColumn id="356" xr3:uid="{A40CA031-98C4-4E12-AA58-0974F3E04B88}" name="di cui:_x000a_Scatti _x000a_di anzianità143" dataDxfId="153">
      <calculatedColumnFormula>questionario!G357</calculatedColumnFormula>
    </tableColumn>
    <tableColumn id="357" xr3:uid="{8C092E26-C4E2-4EF8-B739-9C00D1190B11}" name="di cui:_x000a_Superminimo individuale144" dataDxfId="152">
      <calculatedColumnFormula>questionario!H357</calculatedColumnFormula>
    </tableColumn>
    <tableColumn id="358" xr3:uid="{2276118F-2672-4A9D-84FD-927C3FFBACC0}" name="Premio variabile145" dataDxfId="151">
      <calculatedColumnFormula>questionario!J357</calculatedColumnFormula>
    </tableColumn>
    <tableColumn id="359" xr3:uid="{F74155EC-FFA8-4EBE-9002-98939BF19378}" name="Altri premi, mensilità aggiuntive146" dataDxfId="150">
      <calculatedColumnFormula>questionario!K357</calculatedColumnFormula>
    </tableColumn>
    <tableColumn id="360" xr3:uid="{AABB0CF3-3A5E-45A6-8B05-03262A13AB2C}" name="Retribuzioni di fatto Operai (B1): Numero_x000a_dipendenti" dataDxfId="149">
      <calculatedColumnFormula>questionario!C358</calculatedColumnFormula>
    </tableColumn>
    <tableColumn id="361" xr3:uid="{F03C8766-5579-4005-8E80-5189B02864C8}" name="di cui Femmine147" dataDxfId="148">
      <calculatedColumnFormula>questionario!D358</calculatedColumnFormula>
    </tableColumn>
    <tableColumn id="362" xr3:uid="{558C939E-520E-4F2F-A173-A849C58DAB0B}" name="Retribuzione lorda mensile (dic25)148" dataDxfId="147">
      <calculatedColumnFormula>questionario!E358</calculatedColumnFormula>
    </tableColumn>
    <tableColumn id="363" xr3:uid="{1BB6161B-893C-4BB5-B690-9D2202B3BB5E}" name="di cui:_x000a_Scatti _x000a_di anzianità149" dataDxfId="146">
      <calculatedColumnFormula>questionario!G358</calculatedColumnFormula>
    </tableColumn>
    <tableColumn id="364" xr3:uid="{8F0C4076-EFF1-40D6-B513-76B92115401E}" name="di cui:_x000a_Superminimo individuale150" dataDxfId="145">
      <calculatedColumnFormula>questionario!H358</calculatedColumnFormula>
    </tableColumn>
    <tableColumn id="365" xr3:uid="{31282582-86FC-46F2-84F2-6E50B0EF56EC}" name="Premio variabile151" dataDxfId="144">
      <calculatedColumnFormula>questionario!J358</calculatedColumnFormula>
    </tableColumn>
    <tableColumn id="366" xr3:uid="{B7EB951E-9A61-4938-806F-120B8D5E24F2}" name="Altri premi, mensilità aggiuntive152" dataDxfId="143">
      <calculatedColumnFormula>questionario!K358</calculatedColumnFormula>
    </tableColumn>
    <tableColumn id="367" xr3:uid="{6BF6A4DB-BB9A-403A-9111-F5640A8D31FC}" name="Retribuzioni di fatto CS (C2): Numero_x000a_dipendenti" dataDxfId="142">
      <calculatedColumnFormula>questionario!C359</calculatedColumnFormula>
    </tableColumn>
    <tableColumn id="368" xr3:uid="{522D4519-08C9-4C1C-9B3D-D9526DF25737}" name="di cui Femmine153" dataDxfId="141">
      <calculatedColumnFormula>questionario!D359</calculatedColumnFormula>
    </tableColumn>
    <tableColumn id="369" xr3:uid="{8E07C37F-8A3F-4174-BD66-D6C75B4E6631}" name="Retribuzione lorda mensile (dic25)154" dataDxfId="140">
      <calculatedColumnFormula>questionario!E359</calculatedColumnFormula>
    </tableColumn>
    <tableColumn id="370" xr3:uid="{5D666B2F-5B71-4E41-AB67-920D7123A176}" name="di cui:_x000a_Scatti _x000a_di anzianità155" dataDxfId="139">
      <calculatedColumnFormula>questionario!G359</calculatedColumnFormula>
    </tableColumn>
    <tableColumn id="371" xr3:uid="{5BF892F2-1BE1-438A-B2B3-C0D8CC1221E8}" name="di cui:_x000a_Superminimo individuale156" dataDxfId="138">
      <calculatedColumnFormula>questionario!H359</calculatedColumnFormula>
    </tableColumn>
    <tableColumn id="372" xr3:uid="{76BB8182-2F82-4187-A934-5E5C54221E18}" name="Premio variabile157" dataDxfId="137">
      <calculatedColumnFormula>questionario!J359</calculatedColumnFormula>
    </tableColumn>
    <tableColumn id="373" xr3:uid="{5BE01D61-8357-4238-B2FA-8C55D2E4573E}" name="Altri premi, mensilità aggiuntive158" dataDxfId="136">
      <calculatedColumnFormula>questionario!K359</calculatedColumnFormula>
    </tableColumn>
    <tableColumn id="374" xr3:uid="{39B54F2B-F729-495B-8B97-D2A27D06DBB3}" name="Retribuzioni di fatto CS (C3): Numero_x000a_dipendenti" dataDxfId="135">
      <calculatedColumnFormula>questionario!C360</calculatedColumnFormula>
    </tableColumn>
    <tableColumn id="375" xr3:uid="{EEDD3795-65BD-4838-AFC2-8FE4FF7F87F8}" name="di cui Femmine159" dataDxfId="134">
      <calculatedColumnFormula>questionario!D360</calculatedColumnFormula>
    </tableColumn>
    <tableColumn id="376" xr3:uid="{DDB0CFCE-C3E7-412A-B4CE-6D95EEB329C2}" name="Retribuzione lorda mensile (dic25)160" dataDxfId="133">
      <calculatedColumnFormula>questionario!E360</calculatedColumnFormula>
    </tableColumn>
    <tableColumn id="377" xr3:uid="{1CAEE725-86DA-4EAD-810B-AFCE953C8FE5}" name="di cui:_x000a_Scatti _x000a_di anzianità161" dataDxfId="132">
      <calculatedColumnFormula>questionario!G360</calculatedColumnFormula>
    </tableColumn>
    <tableColumn id="378" xr3:uid="{6B4BE083-3522-404B-AEE4-9F4C3A2A4777}" name="di cui:_x000a_Superminimo individuale162" dataDxfId="131">
      <calculatedColumnFormula>questionario!H360</calculatedColumnFormula>
    </tableColumn>
    <tableColumn id="379" xr3:uid="{9752AD86-72CA-41F8-BDF7-6DF1D79D99A9}" name="Premio variabile163" dataDxfId="130">
      <calculatedColumnFormula>questionario!J360</calculatedColumnFormula>
    </tableColumn>
    <tableColumn id="380" xr3:uid="{95F764F6-B7C1-471C-9DD4-F69944EB2B0C}" name="Altri premi, mensilità aggiuntive164" dataDxfId="129">
      <calculatedColumnFormula>questionario!K360</calculatedColumnFormula>
    </tableColumn>
    <tableColumn id="381" xr3:uid="{A7C7D589-078A-491C-9AA0-E538F575EE2B}" name="Retribuzioni di fatto Impiegati (D1): Numero_x000a_dipendenti" dataDxfId="128">
      <calculatedColumnFormula>questionario!C361</calculatedColumnFormula>
    </tableColumn>
    <tableColumn id="382" xr3:uid="{46728C66-39A0-4605-893E-2C0B33A1F7F3}" name="di cui Femmine165" dataDxfId="127">
      <calculatedColumnFormula>questionario!D361</calculatedColumnFormula>
    </tableColumn>
    <tableColumn id="383" xr3:uid="{D4E6CCD0-C018-4320-A18E-3C7FFB70DF11}" name="Retribuzione lorda mensile (dic25)166" dataDxfId="126">
      <calculatedColumnFormula>questionario!E361</calculatedColumnFormula>
    </tableColumn>
    <tableColumn id="384" xr3:uid="{3C1D3F0E-BA93-4D91-B78F-5F7BDB7D2830}" name="di cui:_x000a_Scatti _x000a_di anzianità167" dataDxfId="125">
      <calculatedColumnFormula>questionario!G361</calculatedColumnFormula>
    </tableColumn>
    <tableColumn id="385" xr3:uid="{FA761D6B-A5BF-4EF8-9C48-E91BE9857FD0}" name="di cui:_x000a_Superminimo individuale168" dataDxfId="124">
      <calculatedColumnFormula>questionario!H361</calculatedColumnFormula>
    </tableColumn>
    <tableColumn id="386" xr3:uid="{57143AC2-9DF7-41C3-AE97-D73691DC4EF8}" name="Premio variabile169" dataDxfId="123">
      <calculatedColumnFormula>questionario!J361</calculatedColumnFormula>
    </tableColumn>
    <tableColumn id="387" xr3:uid="{37061D39-B882-4656-AE50-7F0194CEFE90}" name="Altri premi, mensilità aggiuntive170" dataDxfId="122">
      <calculatedColumnFormula>questionario!K361</calculatedColumnFormula>
    </tableColumn>
    <tableColumn id="388" xr3:uid="{EF264912-6DFA-450B-9763-DCEAE6D7DA5A}" name="Retribuzioni di fatto Impiegati (D2): Numero_x000a_dipendenti" dataDxfId="121">
      <calculatedColumnFormula>questionario!C362</calculatedColumnFormula>
    </tableColumn>
    <tableColumn id="389" xr3:uid="{E0507A0D-85AB-4609-9795-CC943EC7031A}" name="di cui Femmine171" dataDxfId="120">
      <calculatedColumnFormula>questionario!D362</calculatedColumnFormula>
    </tableColumn>
    <tableColumn id="390" xr3:uid="{D6388991-D7FF-4A63-8F5A-3D09253B1D7A}" name="Retribuzione lorda mensile (dic25)172" dataDxfId="119">
      <calculatedColumnFormula>questionario!E362</calculatedColumnFormula>
    </tableColumn>
    <tableColumn id="391" xr3:uid="{A8EE850C-3B48-4FD9-9C33-D44DC17DD2F0}" name="di cui:_x000a_Scatti _x000a_di anzianità173" dataDxfId="118">
      <calculatedColumnFormula>questionario!G362</calculatedColumnFormula>
    </tableColumn>
    <tableColumn id="392" xr3:uid="{754F7266-04E6-4A35-94AD-219E25855099}" name="di cui:_x000a_Superminimo individuale174" dataDxfId="117">
      <calculatedColumnFormula>questionario!H362</calculatedColumnFormula>
    </tableColumn>
    <tableColumn id="393" xr3:uid="{7DEC87F9-FA9D-413D-B24B-08FD7FDD43F5}" name="Premio variabile175" dataDxfId="116">
      <calculatedColumnFormula>questionario!J362</calculatedColumnFormula>
    </tableColumn>
    <tableColumn id="394" xr3:uid="{00176F19-742C-41D5-A946-0A9C8BDAD3B9}" name="Altri premi, mensilità aggiuntive176" dataDxfId="115">
      <calculatedColumnFormula>questionario!K362</calculatedColumnFormula>
    </tableColumn>
    <tableColumn id="395" xr3:uid="{B36BA727-6486-4E84-AAC9-6709E18943C2}" name="Retribuzioni di fatto Impiegati (C2): Numero_x000a_dipendenti" dataDxfId="114">
      <calculatedColumnFormula>questionario!C363</calculatedColumnFormula>
    </tableColumn>
    <tableColumn id="396" xr3:uid="{80B69076-6237-46F4-A4D8-3D7D1187D0B8}" name="di cui Femmine177" dataDxfId="113">
      <calculatedColumnFormula>questionario!D363</calculatedColumnFormula>
    </tableColumn>
    <tableColumn id="397" xr3:uid="{BE553895-F87F-42EC-8139-6D69816BA724}" name="Retribuzione lorda mensile (dic25)178" dataDxfId="112">
      <calculatedColumnFormula>questionario!E363</calculatedColumnFormula>
    </tableColumn>
    <tableColumn id="398" xr3:uid="{14F16E24-B564-4E7F-B01D-467182A2A6F6}" name="di cui:_x000a_Scatti _x000a_di anzianità179" dataDxfId="111">
      <calculatedColumnFormula>questionario!G363</calculatedColumnFormula>
    </tableColumn>
    <tableColumn id="399" xr3:uid="{BABC4A7F-7FA1-44A4-945C-B7F815536B12}" name="di cui:_x000a_Superminimo individuale180" dataDxfId="110">
      <calculatedColumnFormula>questionario!H363</calculatedColumnFormula>
    </tableColumn>
    <tableColumn id="400" xr3:uid="{F56ED92E-6906-460E-B257-06B590038F2E}" name="Premio variabile181" dataDxfId="109">
      <calculatedColumnFormula>questionario!J363</calculatedColumnFormula>
    </tableColumn>
    <tableColumn id="401" xr3:uid="{8E4CECA1-36F6-4EB1-94EC-DC3B0E944DBE}" name="Altri premi, mensilità aggiuntive182" dataDxfId="108">
      <calculatedColumnFormula>questionario!K363</calculatedColumnFormula>
    </tableColumn>
    <tableColumn id="402" xr3:uid="{308CA02E-6CC6-478F-8B50-7C83C5463351}" name="Retribuzioni di fatto Impiegati (C3): Numero_x000a_dipendenti" dataDxfId="107">
      <calculatedColumnFormula>questionario!C364</calculatedColumnFormula>
    </tableColumn>
    <tableColumn id="403" xr3:uid="{0F91E123-3BCA-4EA9-AEFD-098FCA2D4410}" name="di cui Femmine183" dataDxfId="106">
      <calculatedColumnFormula>questionario!D364</calculatedColumnFormula>
    </tableColumn>
    <tableColumn id="404" xr3:uid="{DED4609F-D0DF-4024-A943-A45A5560E56D}" name="Retribuzione lorda mensile (dic25)184" dataDxfId="105">
      <calculatedColumnFormula>questionario!E364</calculatedColumnFormula>
    </tableColumn>
    <tableColumn id="405" xr3:uid="{0709402F-3C33-4D98-ABDB-71EB58DDEA94}" name="di cui:_x000a_Scatti _x000a_di anzianità185" dataDxfId="104">
      <calculatedColumnFormula>questionario!G364</calculatedColumnFormula>
    </tableColumn>
    <tableColumn id="406" xr3:uid="{E7BF73CE-A93F-4EE5-B90E-FD729D293CB5}" name="di cui:_x000a_Superminimo individuale186" dataDxfId="103">
      <calculatedColumnFormula>questionario!H364</calculatedColumnFormula>
    </tableColumn>
    <tableColumn id="407" xr3:uid="{C777A1A0-7B36-479C-A16B-4A0BFC6CCF72}" name="Premio variabile187" dataDxfId="102">
      <calculatedColumnFormula>questionario!J364</calculatedColumnFormula>
    </tableColumn>
    <tableColumn id="408" xr3:uid="{50DADA65-FEA9-48FF-A115-E9454A1C0F4E}" name="Altri premi, mensilità aggiuntive188" dataDxfId="101">
      <calculatedColumnFormula>questionario!K364</calculatedColumnFormula>
    </tableColumn>
    <tableColumn id="409" xr3:uid="{13B160F8-A759-4A7F-BCF9-C76E74E6CB96}" name="Retribuzioni di fatto Impiegati (B1): Numero_x000a_dipendenti" dataDxfId="100">
      <calculatedColumnFormula>questionario!C365</calculatedColumnFormula>
    </tableColumn>
    <tableColumn id="410" xr3:uid="{F61A9F4A-B739-4B10-B86C-7C909EE9F793}" name="di cui Femmine189" dataDxfId="99">
      <calculatedColumnFormula>questionario!D365</calculatedColumnFormula>
    </tableColumn>
    <tableColumn id="411" xr3:uid="{93CDD77E-8E40-485B-94BE-51542B402F62}" name="Retribuzione lorda mensile (dic25)190" dataDxfId="98">
      <calculatedColumnFormula>questionario!E365</calculatedColumnFormula>
    </tableColumn>
    <tableColumn id="412" xr3:uid="{11CD867E-92E5-4738-99CE-A6C1335B7DF3}" name="di cui:_x000a_Scatti _x000a_di anzianità191" dataDxfId="97">
      <calculatedColumnFormula>questionario!G365</calculatedColumnFormula>
    </tableColumn>
    <tableColumn id="413" xr3:uid="{06E2F119-8972-41B1-B01B-694658242FB8}" name="di cui:_x000a_Superminimo individuale192" dataDxfId="96">
      <calculatedColumnFormula>questionario!H365</calculatedColumnFormula>
    </tableColumn>
    <tableColumn id="414" xr3:uid="{E2E922B1-73C6-42A1-9079-95FF7227C154}" name="Premio variabile193" dataDxfId="95">
      <calculatedColumnFormula>questionario!J365</calculatedColumnFormula>
    </tableColumn>
    <tableColumn id="415" xr3:uid="{07F7F830-0065-4B08-943B-6220224CC123}" name="Altri premi, mensilità aggiuntive194" dataDxfId="94">
      <calculatedColumnFormula>questionario!K365</calculatedColumnFormula>
    </tableColumn>
    <tableColumn id="416" xr3:uid="{120A3B88-FA50-4EED-A4EA-C20A5BA9AA72}" name="Retribuzioni di fatto Impiegati (B2): Numero_x000a_dipendenti" dataDxfId="93">
      <calculatedColumnFormula>questionario!C366</calculatedColumnFormula>
    </tableColumn>
    <tableColumn id="417" xr3:uid="{52853826-5B05-41C8-B830-811B45AF29C2}" name="di cui Femmine195" dataDxfId="92">
      <calculatedColumnFormula>questionario!D366</calculatedColumnFormula>
    </tableColumn>
    <tableColumn id="418" xr3:uid="{214A7D2C-8BDC-433A-83BE-B7394C469FCE}" name="Retribuzione lorda mensile (dic25)196" dataDxfId="91">
      <calculatedColumnFormula>questionario!E366</calculatedColumnFormula>
    </tableColumn>
    <tableColumn id="419" xr3:uid="{448C9D86-C65F-4514-B7AE-F18EF56FE8BF}" name="di cui:_x000a_Scatti _x000a_di anzianità197" dataDxfId="90">
      <calculatedColumnFormula>questionario!G366</calculatedColumnFormula>
    </tableColumn>
    <tableColumn id="420" xr3:uid="{C49AC3EE-47CE-403E-A218-4D51BE65ED76}" name="di cui:_x000a_Superminimo individuale198" dataDxfId="89">
      <calculatedColumnFormula>questionario!H366</calculatedColumnFormula>
    </tableColumn>
    <tableColumn id="421" xr3:uid="{5847E9CC-9029-47C3-A85B-38F5226670FE}" name="Premio variabile199" dataDxfId="88">
      <calculatedColumnFormula>questionario!J366</calculatedColumnFormula>
    </tableColumn>
    <tableColumn id="422" xr3:uid="{11BADD93-D61F-4A42-8EF0-785F994E9C44}" name="Altri premi, mensilità aggiuntive200" dataDxfId="87">
      <calculatedColumnFormula>questionario!K366</calculatedColumnFormula>
    </tableColumn>
    <tableColumn id="423" xr3:uid="{F38C2470-A51B-45EC-923A-DCD3D26703E4}" name="Retribuzioni di fatto Impiegati (B3): Numero_x000a_dipendenti" dataDxfId="86">
      <calculatedColumnFormula>questionario!C367</calculatedColumnFormula>
    </tableColumn>
    <tableColumn id="424" xr3:uid="{B91DE17A-DAC4-4931-B05B-BFA8B24FBDD7}" name="di cui Femmine201" dataDxfId="85">
      <calculatedColumnFormula>questionario!D367</calculatedColumnFormula>
    </tableColumn>
    <tableColumn id="425" xr3:uid="{2AE164D9-1F3E-4A88-BBE5-475849837F59}" name="Retribuzione lorda mensile (dic25)202" dataDxfId="84">
      <calculatedColumnFormula>questionario!E367</calculatedColumnFormula>
    </tableColumn>
    <tableColumn id="426" xr3:uid="{B06F7B1C-EE3A-4C6A-B509-6AFB942C6B05}" name="di cui:_x000a_Scatti _x000a_di anzianità203" dataDxfId="83">
      <calculatedColumnFormula>questionario!G367</calculatedColumnFormula>
    </tableColumn>
    <tableColumn id="427" xr3:uid="{DC25E41C-DC42-42B6-90B1-435B3507F95E}" name="di cui:_x000a_Superminimo individuale204" dataDxfId="82">
      <calculatedColumnFormula>questionario!H367</calculatedColumnFormula>
    </tableColumn>
    <tableColumn id="428" xr3:uid="{FD085AAE-E4CB-4979-B116-73A2DF14792D}" name="Premio variabile205" dataDxfId="81">
      <calculatedColumnFormula>questionario!J367</calculatedColumnFormula>
    </tableColumn>
    <tableColumn id="429" xr3:uid="{A152B543-4DE7-4DF0-9E43-3E72CADDEDE4}" name="Altri premi, mensilità aggiuntive206" dataDxfId="80">
      <calculatedColumnFormula>questionario!K367</calculatedColumnFormula>
    </tableColumn>
    <tableColumn id="430" xr3:uid="{999424F4-80F1-4D93-B0CF-9E4C1B37A89C}" name="Retribuzioni di fatto Quadri (A1): Numero_x000a_dipendenti" dataDxfId="79">
      <calculatedColumnFormula>questionario!C368</calculatedColumnFormula>
    </tableColumn>
    <tableColumn id="431" xr3:uid="{E74AB9BE-6200-4D91-BC72-B981A0A483B0}" name="di cui Femmine207" dataDxfId="78">
      <calculatedColumnFormula>questionario!D368</calculatedColumnFormula>
    </tableColumn>
    <tableColumn id="432" xr3:uid="{B85B5AB9-3A0E-477F-87BD-465901F875C7}" name="Retribuzione lorda mensile (dic25)208" dataDxfId="77">
      <calculatedColumnFormula>questionario!E368</calculatedColumnFormula>
    </tableColumn>
    <tableColumn id="433" xr3:uid="{F4656A09-12AF-491D-B602-AA43EE18488B}" name="di cui:_x000a_Scatti _x000a_di anzianità209" dataDxfId="76">
      <calculatedColumnFormula>questionario!G368</calculatedColumnFormula>
    </tableColumn>
    <tableColumn id="434" xr3:uid="{671F5A6E-8CA7-47B5-8344-F240CD0EB1E9}" name="di cui:_x000a_Superminimo individuale210" dataDxfId="75">
      <calculatedColumnFormula>questionario!H368</calculatedColumnFormula>
    </tableColumn>
    <tableColumn id="435" xr3:uid="{2C5374CC-D9D3-4408-B35B-B5381C39F7BA}" name="Premio variabile211" dataDxfId="74">
      <calculatedColumnFormula>questionario!J368</calculatedColumnFormula>
    </tableColumn>
    <tableColumn id="436" xr3:uid="{B2EA7AEC-60B3-4C56-AA63-C5E47EC156F4}" name="Altri premi, mensilità aggiuntive212" dataDxfId="73">
      <calculatedColumnFormula>questionario!K368</calculatedColumnFormula>
    </tableColumn>
    <tableColumn id="437" xr3:uid="{FB38A9E2-B420-482C-B26C-6005517FE515}" name="F.1 Iscritti alle organizzazioni sindacali No" dataDxfId="72">
      <calculatedColumnFormula>questionario!P386</calculatedColumnFormula>
    </tableColumn>
    <tableColumn id="438" xr3:uid="{8A20447B-1B60-4542-8F92-C5277017BEA7}" name="Sì213" dataDxfId="71">
      <calculatedColumnFormula>questionario!Q386</calculatedColumnFormula>
    </tableColumn>
    <tableColumn id="439" xr3:uid="{1F7CE209-A06B-4D71-B64F-12BA2621D577}" name="Numero iscritti FIOM-CGIL" dataDxfId="70">
      <calculatedColumnFormula>IF(questionario!E388="","",questionario!E388)</calculatedColumnFormula>
    </tableColumn>
    <tableColumn id="440" xr3:uid="{184E687E-0F74-4E11-A044-E0C31A8FD25B}" name="FIM-CISL" dataDxfId="69">
      <calculatedColumnFormula>IF(questionario!E389="","",questionario!E389)</calculatedColumnFormula>
    </tableColumn>
    <tableColumn id="441" xr3:uid="{FD4379B1-3AAE-4F49-B983-0E965C45C782}" name="UILM-UIL" dataDxfId="68">
      <calculatedColumnFormula>IF(questionario!E390="","",questionario!E390)</calculatedColumnFormula>
    </tableColumn>
    <tableColumn id="442" xr3:uid="{D450DE64-800F-446D-A094-20697D46967F}" name="FISMIC" dataDxfId="67">
      <calculatedColumnFormula>IF(questionario!E391="","",questionario!E391)</calculatedColumnFormula>
    </tableColumn>
    <tableColumn id="443" xr3:uid="{40008C2E-BEF5-44F6-953B-883F1A0D9C70}" name="UGLM-UGL" dataDxfId="66">
      <calculatedColumnFormula>IF(questionario!E392="","",questionario!E392)</calculatedColumnFormula>
    </tableColumn>
    <tableColumn id="444" xr3:uid="{26D9D7F6-58EA-482C-9C43-8D3999463C4E}" name="FAILMS-CISAL" dataDxfId="65">
      <calculatedColumnFormula>IF(questionario!E393="","",questionario!E393)</calculatedColumnFormula>
    </tableColumn>
    <tableColumn id="445" xr3:uid="{C323D8BF-4AF6-4D85-A044-9F10303FF857}" name="Altre sigle" dataDxfId="64">
      <calculatedColumnFormula>IF(questionario!E394="","",questionario!E394)</calculatedColumnFormula>
    </tableColumn>
    <tableColumn id="446" xr3:uid="{82A6298E-571A-47CC-87D0-14E525CBA09F}" name="Iscritti_x000a_TOTALE" dataDxfId="63">
      <calculatedColumnFormula>IF(questionario!E395="","",questionario!E395)</calculatedColumnFormula>
    </tableColumn>
    <tableColumn id="447" xr3:uid="{D73AB294-84C3-42FB-A694-036139462B5D}" name="F.2 Rappresentanza sindacale in azienda No" dataDxfId="62">
      <calculatedColumnFormula>questionario!P397</calculatedColumnFormula>
    </tableColumn>
    <tableColumn id="448" xr3:uid="{57E51C1B-2562-4427-A830-FCBB9EF7BAE7}" name="Sì214" dataDxfId="61">
      <calculatedColumnFormula>questionario!Q397</calculatedColumnFormula>
    </tableColumn>
    <tableColumn id="449" xr3:uid="{822CF987-ADF9-4E7A-9C55-ECC9ED0BBC3B}" name="F.3 Numero rappresentanti Rappresentanti FIOM-CGIL" dataDxfId="60">
      <calculatedColumnFormula>IF(questionario!E401="","",questionario!E401)</calculatedColumnFormula>
    </tableColumn>
    <tableColumn id="450" xr3:uid="{B44A63C4-4A3A-48D9-96D3-83168A73DB94}" name="Rappresentanti FIM-CISL" dataDxfId="59">
      <calculatedColumnFormula>IF(questionario!E402="","",questionario!E402)</calculatedColumnFormula>
    </tableColumn>
    <tableColumn id="451" xr3:uid="{182F0718-087B-47F6-A2EB-12853E622346}" name="Rappresentanti UILM-UIL" dataDxfId="58">
      <calculatedColumnFormula>IF(questionario!E403="","",questionario!E403)</calculatedColumnFormula>
    </tableColumn>
    <tableColumn id="452" xr3:uid="{DDC5B002-3BFE-4163-9DB9-55AC36119E58}" name="Rappresentanti FISMIC" dataDxfId="57">
      <calculatedColumnFormula>IF(questionario!E404="","",questionario!E404)</calculatedColumnFormula>
    </tableColumn>
    <tableColumn id="453" xr3:uid="{94805D4F-3D3A-404F-B23A-8FC0FB33C74D}" name="Rappresentanti UGLM-UGL" dataDxfId="56">
      <calculatedColumnFormula>IF(questionario!E405="","",questionario!E405)</calculatedColumnFormula>
    </tableColumn>
    <tableColumn id="454" xr3:uid="{105A6FEE-E701-445F-8727-C45FED6D099D}" name="Rappresentanti FAILMS-CISAL" dataDxfId="55">
      <calculatedColumnFormula>IF(questionario!E406="","",questionario!E406)</calculatedColumnFormula>
    </tableColumn>
    <tableColumn id="455" xr3:uid="{662CC805-FB74-4DCE-805C-BCCA0B253CE5}" name="Rappresentanti Altre sigle" dataDxfId="54">
      <calculatedColumnFormula>IF(questionario!E407="","",questionario!E407)</calculatedColumnFormula>
    </tableColumn>
    <tableColumn id="456" xr3:uid="{13882A27-42BF-4432-89D4-B11FE9C91E4E}" name="Rappresentanti TOTALE" dataDxfId="53">
      <calculatedColumnFormula>IF(questionario!E408="","",questionario!E408)</calculatedColumnFormula>
    </tableColumn>
    <tableColumn id="457" xr3:uid="{C459E130-51EB-4B96-86AC-2126A318888E}" name="F.4 Monte ore permessi sindacali Monte ore permessi sindacali" dataDxfId="52">
      <calculatedColumnFormula>IF(questionario!J411="","",questionario!J411)</calculatedColumnFormula>
    </tableColumn>
    <tableColumn id="458" xr3:uid="{AE4B55D5-51FC-4112-A1EF-CFEFEAF31919}" name="F.5 Dirigenti sindacali provinciali e nazionali FIOM-CGIL" dataDxfId="51">
      <calculatedColumnFormula>IF(questionario!E415="","",questionario!E415)</calculatedColumnFormula>
    </tableColumn>
    <tableColumn id="459" xr3:uid="{DD9C4C61-EBB0-4609-9EC2-6C8C33487FF6}" name="FIM-CISL215" dataDxfId="50">
      <calculatedColumnFormula>IF(questionario!E416="","",questionario!E416)</calculatedColumnFormula>
    </tableColumn>
    <tableColumn id="460" xr3:uid="{F11F2446-2FDF-4C0A-87CA-BC3E2325A4C0}" name="UILM-UIL216" dataDxfId="49">
      <calculatedColumnFormula>IF(questionario!E417="","",questionario!E417)</calculatedColumnFormula>
    </tableColumn>
    <tableColumn id="461" xr3:uid="{730A123D-16CA-4DCA-8623-8FDC98B8778B}" name="FISMIC217" dataDxfId="48">
      <calculatedColumnFormula>IF(questionario!E418="","",questionario!E418)</calculatedColumnFormula>
    </tableColumn>
    <tableColumn id="462" xr3:uid="{2EAFA6B2-3A3F-4E0A-AB0A-E383D033D973}" name="UGLM-UGL218" dataDxfId="47">
      <calculatedColumnFormula>IF(questionario!E419="","",questionario!E419)</calculatedColumnFormula>
    </tableColumn>
    <tableColumn id="463" xr3:uid="{A180068F-85B8-4AE6-8AB3-37F996246068}" name="FAILMS-CISAL219" dataDxfId="46">
      <calculatedColumnFormula>IF(questionario!E420="","",questionario!E420)</calculatedColumnFormula>
    </tableColumn>
    <tableColumn id="464" xr3:uid="{DA4FC9F7-AC4B-440B-A844-EA2F770DDA68}" name="Altre sigle220" dataDxfId="45">
      <calculatedColumnFormula>IF(questionario!E421="","",questionario!E421)</calculatedColumnFormula>
    </tableColumn>
    <tableColumn id="465" xr3:uid="{6E84929D-3366-4231-8826-410E6D0279F9}" name="TOTALE221" dataDxfId="44">
      <calculatedColumnFormula>IF(questionario!E422="","",questionario!E422)</calculatedColumnFormula>
    </tableColumn>
    <tableColumn id="466" xr3:uid="{E268B5BC-CA88-4572-856E-61DBC8DA1C8F}" name="F.6 Monte ore permessi sindacali Monte ore permessi sindacali" dataDxfId="43">
      <calculatedColumnFormula>IF(questionario!J424="","",questionario!J424)</calculatedColumnFormula>
    </tableColumn>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ctrlProp" Target="../ctrlProps/ctrlProp23.xml"/><Relationship Id="rId117" Type="http://schemas.openxmlformats.org/officeDocument/2006/relationships/ctrlProp" Target="../ctrlProps/ctrlProp114.xml"/><Relationship Id="rId21" Type="http://schemas.openxmlformats.org/officeDocument/2006/relationships/ctrlProp" Target="../ctrlProps/ctrlProp18.xml"/><Relationship Id="rId42" Type="http://schemas.openxmlformats.org/officeDocument/2006/relationships/ctrlProp" Target="../ctrlProps/ctrlProp39.xml"/><Relationship Id="rId47" Type="http://schemas.openxmlformats.org/officeDocument/2006/relationships/ctrlProp" Target="../ctrlProps/ctrlProp44.xml"/><Relationship Id="rId63" Type="http://schemas.openxmlformats.org/officeDocument/2006/relationships/ctrlProp" Target="../ctrlProps/ctrlProp60.xml"/><Relationship Id="rId68" Type="http://schemas.openxmlformats.org/officeDocument/2006/relationships/ctrlProp" Target="../ctrlProps/ctrlProp65.xml"/><Relationship Id="rId84" Type="http://schemas.openxmlformats.org/officeDocument/2006/relationships/ctrlProp" Target="../ctrlProps/ctrlProp81.xml"/><Relationship Id="rId89" Type="http://schemas.openxmlformats.org/officeDocument/2006/relationships/ctrlProp" Target="../ctrlProps/ctrlProp86.xml"/><Relationship Id="rId112" Type="http://schemas.openxmlformats.org/officeDocument/2006/relationships/ctrlProp" Target="../ctrlProps/ctrlProp109.xml"/><Relationship Id="rId16" Type="http://schemas.openxmlformats.org/officeDocument/2006/relationships/ctrlProp" Target="../ctrlProps/ctrlProp13.xml"/><Relationship Id="rId107" Type="http://schemas.openxmlformats.org/officeDocument/2006/relationships/ctrlProp" Target="../ctrlProps/ctrlProp104.xml"/><Relationship Id="rId11" Type="http://schemas.openxmlformats.org/officeDocument/2006/relationships/ctrlProp" Target="../ctrlProps/ctrlProp8.xml"/><Relationship Id="rId32" Type="http://schemas.openxmlformats.org/officeDocument/2006/relationships/ctrlProp" Target="../ctrlProps/ctrlProp29.xml"/><Relationship Id="rId37" Type="http://schemas.openxmlformats.org/officeDocument/2006/relationships/ctrlProp" Target="../ctrlProps/ctrlProp34.xml"/><Relationship Id="rId53" Type="http://schemas.openxmlformats.org/officeDocument/2006/relationships/ctrlProp" Target="../ctrlProps/ctrlProp50.xml"/><Relationship Id="rId58" Type="http://schemas.openxmlformats.org/officeDocument/2006/relationships/ctrlProp" Target="../ctrlProps/ctrlProp55.xml"/><Relationship Id="rId74" Type="http://schemas.openxmlformats.org/officeDocument/2006/relationships/ctrlProp" Target="../ctrlProps/ctrlProp71.xml"/><Relationship Id="rId79" Type="http://schemas.openxmlformats.org/officeDocument/2006/relationships/ctrlProp" Target="../ctrlProps/ctrlProp76.xml"/><Relationship Id="rId102" Type="http://schemas.openxmlformats.org/officeDocument/2006/relationships/ctrlProp" Target="../ctrlProps/ctrlProp99.xml"/><Relationship Id="rId123" Type="http://schemas.openxmlformats.org/officeDocument/2006/relationships/ctrlProp" Target="../ctrlProps/ctrlProp120.xml"/><Relationship Id="rId5" Type="http://schemas.openxmlformats.org/officeDocument/2006/relationships/ctrlProp" Target="../ctrlProps/ctrlProp2.xml"/><Relationship Id="rId90" Type="http://schemas.openxmlformats.org/officeDocument/2006/relationships/ctrlProp" Target="../ctrlProps/ctrlProp87.xml"/><Relationship Id="rId95" Type="http://schemas.openxmlformats.org/officeDocument/2006/relationships/ctrlProp" Target="../ctrlProps/ctrlProp92.xml"/><Relationship Id="rId22" Type="http://schemas.openxmlformats.org/officeDocument/2006/relationships/ctrlProp" Target="../ctrlProps/ctrlProp19.xml"/><Relationship Id="rId27" Type="http://schemas.openxmlformats.org/officeDocument/2006/relationships/ctrlProp" Target="../ctrlProps/ctrlProp24.xml"/><Relationship Id="rId43" Type="http://schemas.openxmlformats.org/officeDocument/2006/relationships/ctrlProp" Target="../ctrlProps/ctrlProp40.xml"/><Relationship Id="rId48" Type="http://schemas.openxmlformats.org/officeDocument/2006/relationships/ctrlProp" Target="../ctrlProps/ctrlProp45.xml"/><Relationship Id="rId64" Type="http://schemas.openxmlformats.org/officeDocument/2006/relationships/ctrlProp" Target="../ctrlProps/ctrlProp61.xml"/><Relationship Id="rId69" Type="http://schemas.openxmlformats.org/officeDocument/2006/relationships/ctrlProp" Target="../ctrlProps/ctrlProp66.xml"/><Relationship Id="rId113" Type="http://schemas.openxmlformats.org/officeDocument/2006/relationships/ctrlProp" Target="../ctrlProps/ctrlProp110.xml"/><Relationship Id="rId118" Type="http://schemas.openxmlformats.org/officeDocument/2006/relationships/ctrlProp" Target="../ctrlProps/ctrlProp115.xml"/><Relationship Id="rId80" Type="http://schemas.openxmlformats.org/officeDocument/2006/relationships/ctrlProp" Target="../ctrlProps/ctrlProp77.xml"/><Relationship Id="rId85" Type="http://schemas.openxmlformats.org/officeDocument/2006/relationships/ctrlProp" Target="../ctrlProps/ctrlProp82.xml"/><Relationship Id="rId12" Type="http://schemas.openxmlformats.org/officeDocument/2006/relationships/ctrlProp" Target="../ctrlProps/ctrlProp9.xml"/><Relationship Id="rId17" Type="http://schemas.openxmlformats.org/officeDocument/2006/relationships/ctrlProp" Target="../ctrlProps/ctrlProp14.xml"/><Relationship Id="rId33" Type="http://schemas.openxmlformats.org/officeDocument/2006/relationships/ctrlProp" Target="../ctrlProps/ctrlProp30.xml"/><Relationship Id="rId38" Type="http://schemas.openxmlformats.org/officeDocument/2006/relationships/ctrlProp" Target="../ctrlProps/ctrlProp35.xml"/><Relationship Id="rId59" Type="http://schemas.openxmlformats.org/officeDocument/2006/relationships/ctrlProp" Target="../ctrlProps/ctrlProp56.xml"/><Relationship Id="rId103" Type="http://schemas.openxmlformats.org/officeDocument/2006/relationships/ctrlProp" Target="../ctrlProps/ctrlProp100.xml"/><Relationship Id="rId108" Type="http://schemas.openxmlformats.org/officeDocument/2006/relationships/ctrlProp" Target="../ctrlProps/ctrlProp105.xml"/><Relationship Id="rId124" Type="http://schemas.openxmlformats.org/officeDocument/2006/relationships/ctrlProp" Target="../ctrlProps/ctrlProp121.xml"/><Relationship Id="rId54" Type="http://schemas.openxmlformats.org/officeDocument/2006/relationships/ctrlProp" Target="../ctrlProps/ctrlProp51.xml"/><Relationship Id="rId70" Type="http://schemas.openxmlformats.org/officeDocument/2006/relationships/ctrlProp" Target="../ctrlProps/ctrlProp67.xml"/><Relationship Id="rId75" Type="http://schemas.openxmlformats.org/officeDocument/2006/relationships/ctrlProp" Target="../ctrlProps/ctrlProp72.xml"/><Relationship Id="rId91" Type="http://schemas.openxmlformats.org/officeDocument/2006/relationships/ctrlProp" Target="../ctrlProps/ctrlProp88.xml"/><Relationship Id="rId96" Type="http://schemas.openxmlformats.org/officeDocument/2006/relationships/ctrlProp" Target="../ctrlProps/ctrlProp9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23" Type="http://schemas.openxmlformats.org/officeDocument/2006/relationships/ctrlProp" Target="../ctrlProps/ctrlProp20.xml"/><Relationship Id="rId28" Type="http://schemas.openxmlformats.org/officeDocument/2006/relationships/ctrlProp" Target="../ctrlProps/ctrlProp25.xml"/><Relationship Id="rId49" Type="http://schemas.openxmlformats.org/officeDocument/2006/relationships/ctrlProp" Target="../ctrlProps/ctrlProp46.xml"/><Relationship Id="rId114" Type="http://schemas.openxmlformats.org/officeDocument/2006/relationships/ctrlProp" Target="../ctrlProps/ctrlProp111.xml"/><Relationship Id="rId119" Type="http://schemas.openxmlformats.org/officeDocument/2006/relationships/ctrlProp" Target="../ctrlProps/ctrlProp116.xml"/><Relationship Id="rId44" Type="http://schemas.openxmlformats.org/officeDocument/2006/relationships/ctrlProp" Target="../ctrlProps/ctrlProp41.xml"/><Relationship Id="rId60" Type="http://schemas.openxmlformats.org/officeDocument/2006/relationships/ctrlProp" Target="../ctrlProps/ctrlProp57.xml"/><Relationship Id="rId65" Type="http://schemas.openxmlformats.org/officeDocument/2006/relationships/ctrlProp" Target="../ctrlProps/ctrlProp62.xml"/><Relationship Id="rId81" Type="http://schemas.openxmlformats.org/officeDocument/2006/relationships/ctrlProp" Target="../ctrlProps/ctrlProp78.xml"/><Relationship Id="rId86" Type="http://schemas.openxmlformats.org/officeDocument/2006/relationships/ctrlProp" Target="../ctrlProps/ctrlProp83.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109" Type="http://schemas.openxmlformats.org/officeDocument/2006/relationships/ctrlProp" Target="../ctrlProps/ctrlProp10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104" Type="http://schemas.openxmlformats.org/officeDocument/2006/relationships/ctrlProp" Target="../ctrlProps/ctrlProp101.xml"/><Relationship Id="rId120" Type="http://schemas.openxmlformats.org/officeDocument/2006/relationships/ctrlProp" Target="../ctrlProps/ctrlProp117.xml"/><Relationship Id="rId125" Type="http://schemas.openxmlformats.org/officeDocument/2006/relationships/ctrlProp" Target="../ctrlProps/ctrlProp122.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trlProp" Target="../ctrlProps/ctrlProp89.xml"/><Relationship Id="rId2" Type="http://schemas.openxmlformats.org/officeDocument/2006/relationships/drawing" Target="../drawings/drawing1.xml"/><Relationship Id="rId29" Type="http://schemas.openxmlformats.org/officeDocument/2006/relationships/ctrlProp" Target="../ctrlProps/ctrlProp26.xml"/><Relationship Id="rId24" Type="http://schemas.openxmlformats.org/officeDocument/2006/relationships/ctrlProp" Target="../ctrlProps/ctrlProp21.xml"/><Relationship Id="rId40" Type="http://schemas.openxmlformats.org/officeDocument/2006/relationships/ctrlProp" Target="../ctrlProps/ctrlProp37.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110" Type="http://schemas.openxmlformats.org/officeDocument/2006/relationships/ctrlProp" Target="../ctrlProps/ctrlProp107.xml"/><Relationship Id="rId115" Type="http://schemas.openxmlformats.org/officeDocument/2006/relationships/ctrlProp" Target="../ctrlProps/ctrlProp112.xml"/><Relationship Id="rId61" Type="http://schemas.openxmlformats.org/officeDocument/2006/relationships/ctrlProp" Target="../ctrlProps/ctrlProp58.xml"/><Relationship Id="rId82" Type="http://schemas.openxmlformats.org/officeDocument/2006/relationships/ctrlProp" Target="../ctrlProps/ctrlProp79.xml"/><Relationship Id="rId19" Type="http://schemas.openxmlformats.org/officeDocument/2006/relationships/ctrlProp" Target="../ctrlProps/ctrlProp16.xml"/><Relationship Id="rId14" Type="http://schemas.openxmlformats.org/officeDocument/2006/relationships/ctrlProp" Target="../ctrlProps/ctrlProp11.xml"/><Relationship Id="rId30" Type="http://schemas.openxmlformats.org/officeDocument/2006/relationships/ctrlProp" Target="../ctrlProps/ctrlProp27.xml"/><Relationship Id="rId35" Type="http://schemas.openxmlformats.org/officeDocument/2006/relationships/ctrlProp" Target="../ctrlProps/ctrlProp32.xml"/><Relationship Id="rId56" Type="http://schemas.openxmlformats.org/officeDocument/2006/relationships/ctrlProp" Target="../ctrlProps/ctrlProp53.xml"/><Relationship Id="rId77" Type="http://schemas.openxmlformats.org/officeDocument/2006/relationships/ctrlProp" Target="../ctrlProps/ctrlProp74.xml"/><Relationship Id="rId100" Type="http://schemas.openxmlformats.org/officeDocument/2006/relationships/ctrlProp" Target="../ctrlProps/ctrlProp97.xml"/><Relationship Id="rId105" Type="http://schemas.openxmlformats.org/officeDocument/2006/relationships/ctrlProp" Target="../ctrlProps/ctrlProp102.xml"/><Relationship Id="rId126" Type="http://schemas.openxmlformats.org/officeDocument/2006/relationships/ctrlProp" Target="../ctrlProps/ctrlProp123.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93" Type="http://schemas.openxmlformats.org/officeDocument/2006/relationships/ctrlProp" Target="../ctrlProps/ctrlProp90.xml"/><Relationship Id="rId98" Type="http://schemas.openxmlformats.org/officeDocument/2006/relationships/ctrlProp" Target="../ctrlProps/ctrlProp95.xml"/><Relationship Id="rId121" Type="http://schemas.openxmlformats.org/officeDocument/2006/relationships/ctrlProp" Target="../ctrlProps/ctrlProp118.xml"/><Relationship Id="rId3" Type="http://schemas.openxmlformats.org/officeDocument/2006/relationships/vmlDrawing" Target="../drawings/vmlDrawing1.vml"/><Relationship Id="rId25" Type="http://schemas.openxmlformats.org/officeDocument/2006/relationships/ctrlProp" Target="../ctrlProps/ctrlProp22.xml"/><Relationship Id="rId46" Type="http://schemas.openxmlformats.org/officeDocument/2006/relationships/ctrlProp" Target="../ctrlProps/ctrlProp43.xml"/><Relationship Id="rId67" Type="http://schemas.openxmlformats.org/officeDocument/2006/relationships/ctrlProp" Target="../ctrlProps/ctrlProp64.xml"/><Relationship Id="rId116" Type="http://schemas.openxmlformats.org/officeDocument/2006/relationships/ctrlProp" Target="../ctrlProps/ctrlProp113.xml"/><Relationship Id="rId20" Type="http://schemas.openxmlformats.org/officeDocument/2006/relationships/ctrlProp" Target="../ctrlProps/ctrlProp17.xml"/><Relationship Id="rId41" Type="http://schemas.openxmlformats.org/officeDocument/2006/relationships/ctrlProp" Target="../ctrlProps/ctrlProp38.xml"/><Relationship Id="rId62" Type="http://schemas.openxmlformats.org/officeDocument/2006/relationships/ctrlProp" Target="../ctrlProps/ctrlProp59.xml"/><Relationship Id="rId83" Type="http://schemas.openxmlformats.org/officeDocument/2006/relationships/ctrlProp" Target="../ctrlProps/ctrlProp80.xml"/><Relationship Id="rId88" Type="http://schemas.openxmlformats.org/officeDocument/2006/relationships/ctrlProp" Target="../ctrlProps/ctrlProp85.xml"/><Relationship Id="rId111" Type="http://schemas.openxmlformats.org/officeDocument/2006/relationships/ctrlProp" Target="../ctrlProps/ctrlProp108.xml"/><Relationship Id="rId15" Type="http://schemas.openxmlformats.org/officeDocument/2006/relationships/ctrlProp" Target="../ctrlProps/ctrlProp12.xml"/><Relationship Id="rId36" Type="http://schemas.openxmlformats.org/officeDocument/2006/relationships/ctrlProp" Target="../ctrlProps/ctrlProp33.xml"/><Relationship Id="rId57" Type="http://schemas.openxmlformats.org/officeDocument/2006/relationships/ctrlProp" Target="../ctrlProps/ctrlProp54.xml"/><Relationship Id="rId106" Type="http://schemas.openxmlformats.org/officeDocument/2006/relationships/ctrlProp" Target="../ctrlProps/ctrlProp103.xml"/><Relationship Id="rId127" Type="http://schemas.openxmlformats.org/officeDocument/2006/relationships/ctrlProp" Target="../ctrlProps/ctrlProp124.xml"/><Relationship Id="rId10" Type="http://schemas.openxmlformats.org/officeDocument/2006/relationships/ctrlProp" Target="../ctrlProps/ctrlProp7.xml"/><Relationship Id="rId31" Type="http://schemas.openxmlformats.org/officeDocument/2006/relationships/ctrlProp" Target="../ctrlProps/ctrlProp28.xml"/><Relationship Id="rId52" Type="http://schemas.openxmlformats.org/officeDocument/2006/relationships/ctrlProp" Target="../ctrlProps/ctrlProp49.xml"/><Relationship Id="rId73" Type="http://schemas.openxmlformats.org/officeDocument/2006/relationships/ctrlProp" Target="../ctrlProps/ctrlProp70.xml"/><Relationship Id="rId78" Type="http://schemas.openxmlformats.org/officeDocument/2006/relationships/ctrlProp" Target="../ctrlProps/ctrlProp75.xml"/><Relationship Id="rId94" Type="http://schemas.openxmlformats.org/officeDocument/2006/relationships/ctrlProp" Target="../ctrlProps/ctrlProp91.xml"/><Relationship Id="rId99" Type="http://schemas.openxmlformats.org/officeDocument/2006/relationships/ctrlProp" Target="../ctrlProps/ctrlProp96.xml"/><Relationship Id="rId101" Type="http://schemas.openxmlformats.org/officeDocument/2006/relationships/ctrlProp" Target="../ctrlProps/ctrlProp98.xml"/><Relationship Id="rId122" Type="http://schemas.openxmlformats.org/officeDocument/2006/relationships/ctrlProp" Target="../ctrlProps/ctrlProp119.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134.xml"/><Relationship Id="rId18" Type="http://schemas.openxmlformats.org/officeDocument/2006/relationships/ctrlProp" Target="../ctrlProps/ctrlProp139.xml"/><Relationship Id="rId26" Type="http://schemas.openxmlformats.org/officeDocument/2006/relationships/ctrlProp" Target="../ctrlProps/ctrlProp147.xml"/><Relationship Id="rId39" Type="http://schemas.openxmlformats.org/officeDocument/2006/relationships/ctrlProp" Target="../ctrlProps/ctrlProp160.xml"/><Relationship Id="rId21" Type="http://schemas.openxmlformats.org/officeDocument/2006/relationships/ctrlProp" Target="../ctrlProps/ctrlProp142.xml"/><Relationship Id="rId34" Type="http://schemas.openxmlformats.org/officeDocument/2006/relationships/ctrlProp" Target="../ctrlProps/ctrlProp155.xml"/><Relationship Id="rId42" Type="http://schemas.openxmlformats.org/officeDocument/2006/relationships/ctrlProp" Target="../ctrlProps/ctrlProp163.xml"/><Relationship Id="rId47" Type="http://schemas.openxmlformats.org/officeDocument/2006/relationships/ctrlProp" Target="../ctrlProps/ctrlProp168.xml"/><Relationship Id="rId50" Type="http://schemas.openxmlformats.org/officeDocument/2006/relationships/ctrlProp" Target="../ctrlProps/ctrlProp171.xml"/><Relationship Id="rId55" Type="http://schemas.openxmlformats.org/officeDocument/2006/relationships/ctrlProp" Target="../ctrlProps/ctrlProp176.xml"/><Relationship Id="rId7" Type="http://schemas.openxmlformats.org/officeDocument/2006/relationships/ctrlProp" Target="../ctrlProps/ctrlProp128.xml"/><Relationship Id="rId2" Type="http://schemas.openxmlformats.org/officeDocument/2006/relationships/drawing" Target="../drawings/drawing2.xml"/><Relationship Id="rId16" Type="http://schemas.openxmlformats.org/officeDocument/2006/relationships/ctrlProp" Target="../ctrlProps/ctrlProp137.xml"/><Relationship Id="rId29" Type="http://schemas.openxmlformats.org/officeDocument/2006/relationships/ctrlProp" Target="../ctrlProps/ctrlProp150.xml"/><Relationship Id="rId11" Type="http://schemas.openxmlformats.org/officeDocument/2006/relationships/ctrlProp" Target="../ctrlProps/ctrlProp132.xml"/><Relationship Id="rId24" Type="http://schemas.openxmlformats.org/officeDocument/2006/relationships/ctrlProp" Target="../ctrlProps/ctrlProp145.xml"/><Relationship Id="rId32" Type="http://schemas.openxmlformats.org/officeDocument/2006/relationships/ctrlProp" Target="../ctrlProps/ctrlProp153.xml"/><Relationship Id="rId37" Type="http://schemas.openxmlformats.org/officeDocument/2006/relationships/ctrlProp" Target="../ctrlProps/ctrlProp158.xml"/><Relationship Id="rId40" Type="http://schemas.openxmlformats.org/officeDocument/2006/relationships/ctrlProp" Target="../ctrlProps/ctrlProp161.xml"/><Relationship Id="rId45" Type="http://schemas.openxmlformats.org/officeDocument/2006/relationships/ctrlProp" Target="../ctrlProps/ctrlProp166.xml"/><Relationship Id="rId53" Type="http://schemas.openxmlformats.org/officeDocument/2006/relationships/ctrlProp" Target="../ctrlProps/ctrlProp174.xml"/><Relationship Id="rId58" Type="http://schemas.openxmlformats.org/officeDocument/2006/relationships/ctrlProp" Target="../ctrlProps/ctrlProp179.xml"/><Relationship Id="rId5" Type="http://schemas.openxmlformats.org/officeDocument/2006/relationships/ctrlProp" Target="../ctrlProps/ctrlProp126.xml"/><Relationship Id="rId61" Type="http://schemas.openxmlformats.org/officeDocument/2006/relationships/ctrlProp" Target="../ctrlProps/ctrlProp182.xml"/><Relationship Id="rId19" Type="http://schemas.openxmlformats.org/officeDocument/2006/relationships/ctrlProp" Target="../ctrlProps/ctrlProp140.xml"/><Relationship Id="rId14" Type="http://schemas.openxmlformats.org/officeDocument/2006/relationships/ctrlProp" Target="../ctrlProps/ctrlProp135.xml"/><Relationship Id="rId22" Type="http://schemas.openxmlformats.org/officeDocument/2006/relationships/ctrlProp" Target="../ctrlProps/ctrlProp143.xml"/><Relationship Id="rId27" Type="http://schemas.openxmlformats.org/officeDocument/2006/relationships/ctrlProp" Target="../ctrlProps/ctrlProp148.xml"/><Relationship Id="rId30" Type="http://schemas.openxmlformats.org/officeDocument/2006/relationships/ctrlProp" Target="../ctrlProps/ctrlProp151.xml"/><Relationship Id="rId35" Type="http://schemas.openxmlformats.org/officeDocument/2006/relationships/ctrlProp" Target="../ctrlProps/ctrlProp156.xml"/><Relationship Id="rId43" Type="http://schemas.openxmlformats.org/officeDocument/2006/relationships/ctrlProp" Target="../ctrlProps/ctrlProp164.xml"/><Relationship Id="rId48" Type="http://schemas.openxmlformats.org/officeDocument/2006/relationships/ctrlProp" Target="../ctrlProps/ctrlProp169.xml"/><Relationship Id="rId56" Type="http://schemas.openxmlformats.org/officeDocument/2006/relationships/ctrlProp" Target="../ctrlProps/ctrlProp177.xml"/><Relationship Id="rId8" Type="http://schemas.openxmlformats.org/officeDocument/2006/relationships/ctrlProp" Target="../ctrlProps/ctrlProp129.xml"/><Relationship Id="rId51" Type="http://schemas.openxmlformats.org/officeDocument/2006/relationships/ctrlProp" Target="../ctrlProps/ctrlProp172.xml"/><Relationship Id="rId3" Type="http://schemas.openxmlformats.org/officeDocument/2006/relationships/vmlDrawing" Target="../drawings/vmlDrawing2.vml"/><Relationship Id="rId12" Type="http://schemas.openxmlformats.org/officeDocument/2006/relationships/ctrlProp" Target="../ctrlProps/ctrlProp133.xml"/><Relationship Id="rId17" Type="http://schemas.openxmlformats.org/officeDocument/2006/relationships/ctrlProp" Target="../ctrlProps/ctrlProp138.xml"/><Relationship Id="rId25" Type="http://schemas.openxmlformats.org/officeDocument/2006/relationships/ctrlProp" Target="../ctrlProps/ctrlProp146.xml"/><Relationship Id="rId33" Type="http://schemas.openxmlformats.org/officeDocument/2006/relationships/ctrlProp" Target="../ctrlProps/ctrlProp154.xml"/><Relationship Id="rId38" Type="http://schemas.openxmlformats.org/officeDocument/2006/relationships/ctrlProp" Target="../ctrlProps/ctrlProp159.xml"/><Relationship Id="rId46" Type="http://schemas.openxmlformats.org/officeDocument/2006/relationships/ctrlProp" Target="../ctrlProps/ctrlProp167.xml"/><Relationship Id="rId59" Type="http://schemas.openxmlformats.org/officeDocument/2006/relationships/ctrlProp" Target="../ctrlProps/ctrlProp180.xml"/><Relationship Id="rId20" Type="http://schemas.openxmlformats.org/officeDocument/2006/relationships/ctrlProp" Target="../ctrlProps/ctrlProp141.xml"/><Relationship Id="rId41" Type="http://schemas.openxmlformats.org/officeDocument/2006/relationships/ctrlProp" Target="../ctrlProps/ctrlProp162.xml"/><Relationship Id="rId54" Type="http://schemas.openxmlformats.org/officeDocument/2006/relationships/ctrlProp" Target="../ctrlProps/ctrlProp175.xml"/><Relationship Id="rId62" Type="http://schemas.openxmlformats.org/officeDocument/2006/relationships/ctrlProp" Target="../ctrlProps/ctrlProp183.xml"/><Relationship Id="rId1" Type="http://schemas.openxmlformats.org/officeDocument/2006/relationships/printerSettings" Target="../printerSettings/printerSettings2.bin"/><Relationship Id="rId6" Type="http://schemas.openxmlformats.org/officeDocument/2006/relationships/ctrlProp" Target="../ctrlProps/ctrlProp127.xml"/><Relationship Id="rId15" Type="http://schemas.openxmlformats.org/officeDocument/2006/relationships/ctrlProp" Target="../ctrlProps/ctrlProp136.xml"/><Relationship Id="rId23" Type="http://schemas.openxmlformats.org/officeDocument/2006/relationships/ctrlProp" Target="../ctrlProps/ctrlProp144.xml"/><Relationship Id="rId28" Type="http://schemas.openxmlformats.org/officeDocument/2006/relationships/ctrlProp" Target="../ctrlProps/ctrlProp149.xml"/><Relationship Id="rId36" Type="http://schemas.openxmlformats.org/officeDocument/2006/relationships/ctrlProp" Target="../ctrlProps/ctrlProp157.xml"/><Relationship Id="rId49" Type="http://schemas.openxmlformats.org/officeDocument/2006/relationships/ctrlProp" Target="../ctrlProps/ctrlProp170.xml"/><Relationship Id="rId57" Type="http://schemas.openxmlformats.org/officeDocument/2006/relationships/ctrlProp" Target="../ctrlProps/ctrlProp178.xml"/><Relationship Id="rId10" Type="http://schemas.openxmlformats.org/officeDocument/2006/relationships/ctrlProp" Target="../ctrlProps/ctrlProp131.xml"/><Relationship Id="rId31" Type="http://schemas.openxmlformats.org/officeDocument/2006/relationships/ctrlProp" Target="../ctrlProps/ctrlProp152.xml"/><Relationship Id="rId44" Type="http://schemas.openxmlformats.org/officeDocument/2006/relationships/ctrlProp" Target="../ctrlProps/ctrlProp165.xml"/><Relationship Id="rId52" Type="http://schemas.openxmlformats.org/officeDocument/2006/relationships/ctrlProp" Target="../ctrlProps/ctrlProp173.xml"/><Relationship Id="rId60" Type="http://schemas.openxmlformats.org/officeDocument/2006/relationships/ctrlProp" Target="../ctrlProps/ctrlProp181.xml"/><Relationship Id="rId4" Type="http://schemas.openxmlformats.org/officeDocument/2006/relationships/ctrlProp" Target="../ctrlProps/ctrlProp125.xml"/><Relationship Id="rId9" Type="http://schemas.openxmlformats.org/officeDocument/2006/relationships/ctrlProp" Target="../ctrlProps/ctrlProp130.xml"/></Relationships>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oglio3"/>
  <dimension ref="A1:AD546"/>
  <sheetViews>
    <sheetView showGridLines="0" tabSelected="1" topLeftCell="A204" zoomScale="88" zoomScaleNormal="115" zoomScaleSheetLayoutView="50" workbookViewId="0">
      <selection activeCell="M213" sqref="M213"/>
    </sheetView>
  </sheetViews>
  <sheetFormatPr defaultColWidth="0" defaultRowHeight="18.600000000000001" customHeight="1" zeroHeight="1"/>
  <cols>
    <col min="1" max="1" width="9.85546875" style="56" customWidth="1"/>
    <col min="2" max="3" width="10.85546875" style="56" customWidth="1"/>
    <col min="4" max="4" width="10.140625" style="56" customWidth="1"/>
    <col min="5" max="6" width="15.5703125" style="56" customWidth="1"/>
    <col min="7" max="7" width="9.42578125" style="56" customWidth="1"/>
    <col min="8" max="8" width="10.5703125" style="56" customWidth="1"/>
    <col min="9" max="9" width="11.140625" style="56" customWidth="1"/>
    <col min="10" max="10" width="9.5703125" style="56" customWidth="1"/>
    <col min="11" max="11" width="12.42578125" style="56" customWidth="1"/>
    <col min="12" max="12" width="44.42578125" style="16" customWidth="1"/>
    <col min="13" max="13" width="13" style="16" customWidth="1"/>
    <col min="14" max="18" width="13" style="34" hidden="1" customWidth="1"/>
    <col min="19" max="16384" width="13" style="56" hidden="1"/>
  </cols>
  <sheetData>
    <row r="1" spans="1:23" s="49" customFormat="1" ht="18.600000000000001" customHeight="1">
      <c r="A1" s="697"/>
      <c r="B1" s="697"/>
      <c r="C1" s="698" t="s">
        <v>5759</v>
      </c>
      <c r="D1" s="698"/>
      <c r="E1" s="698"/>
      <c r="F1" s="698"/>
      <c r="G1" s="698"/>
      <c r="H1" s="698"/>
      <c r="I1" s="698"/>
      <c r="J1" s="698"/>
      <c r="K1" s="698"/>
      <c r="L1" s="9" t="s">
        <v>0</v>
      </c>
      <c r="M1" s="45"/>
      <c r="N1" s="59"/>
    </row>
    <row r="2" spans="1:23" s="49" customFormat="1" ht="18.600000000000001" customHeight="1">
      <c r="A2" s="697"/>
      <c r="B2" s="697"/>
      <c r="C2" s="698"/>
      <c r="D2" s="698"/>
      <c r="E2" s="698"/>
      <c r="F2" s="698"/>
      <c r="G2" s="698"/>
      <c r="H2" s="698"/>
      <c r="I2" s="698"/>
      <c r="J2" s="698"/>
      <c r="K2" s="698"/>
      <c r="L2" s="10"/>
      <c r="M2" s="46"/>
      <c r="N2" s="59"/>
    </row>
    <row r="3" spans="1:23" s="49" customFormat="1" ht="18.600000000000001" customHeight="1">
      <c r="A3" s="697"/>
      <c r="B3" s="697"/>
      <c r="C3" s="698"/>
      <c r="D3" s="698"/>
      <c r="E3" s="698"/>
      <c r="F3" s="698"/>
      <c r="G3" s="698"/>
      <c r="H3" s="698"/>
      <c r="I3" s="698"/>
      <c r="J3" s="698"/>
      <c r="K3" s="698"/>
      <c r="L3" s="10"/>
      <c r="M3" s="46"/>
      <c r="N3" s="59"/>
      <c r="O3" s="60"/>
    </row>
    <row r="4" spans="1:23" s="49" customFormat="1" ht="18.600000000000001" customHeight="1">
      <c r="A4" s="61"/>
      <c r="B4" s="61"/>
      <c r="C4" s="61"/>
      <c r="D4" s="61"/>
      <c r="E4" s="61"/>
      <c r="F4" s="61"/>
      <c r="G4" s="61"/>
      <c r="H4" s="61"/>
      <c r="I4" s="59"/>
      <c r="J4" s="61"/>
      <c r="K4" s="61"/>
      <c r="L4" s="11"/>
      <c r="M4" s="12"/>
      <c r="N4" s="59"/>
    </row>
    <row r="5" spans="1:23" s="49" customFormat="1" ht="18.600000000000001" customHeight="1">
      <c r="A5" s="61"/>
      <c r="B5" s="61"/>
      <c r="C5" s="227" t="s">
        <v>2858</v>
      </c>
      <c r="D5" s="227"/>
      <c r="E5" s="227"/>
      <c r="F5" s="227"/>
      <c r="G5" s="61"/>
      <c r="H5" s="61"/>
      <c r="I5" s="59"/>
      <c r="J5" s="61"/>
      <c r="K5" s="61"/>
      <c r="L5" s="12"/>
      <c r="M5" s="12"/>
      <c r="N5" s="59"/>
    </row>
    <row r="6" spans="1:23" s="49" customFormat="1" ht="18.600000000000001" customHeight="1">
      <c r="A6" s="61"/>
      <c r="B6" s="61"/>
      <c r="C6" s="61"/>
      <c r="D6" s="61"/>
      <c r="E6" s="61"/>
      <c r="F6" s="61"/>
      <c r="G6" s="61"/>
      <c r="H6" s="699"/>
      <c r="I6" s="699"/>
      <c r="J6" s="699"/>
      <c r="K6" s="62" t="b">
        <v>0</v>
      </c>
      <c r="L6" s="11"/>
      <c r="M6" s="47"/>
      <c r="N6" s="63"/>
      <c r="O6" s="61"/>
      <c r="W6" s="60"/>
    </row>
    <row r="7" spans="1:23" s="49" customFormat="1" ht="18.600000000000001" customHeight="1">
      <c r="A7" s="61"/>
      <c r="B7" s="61"/>
      <c r="C7" s="61"/>
      <c r="D7" s="61"/>
      <c r="E7" s="61"/>
      <c r="F7" s="61"/>
      <c r="G7" s="61"/>
      <c r="H7" s="64"/>
      <c r="J7" s="64"/>
      <c r="K7" s="61"/>
      <c r="L7" s="12"/>
      <c r="M7" s="12"/>
      <c r="N7" s="59"/>
      <c r="W7" s="60"/>
    </row>
    <row r="8" spans="1:23" s="59" customFormat="1" ht="18.600000000000001" customHeight="1">
      <c r="A8" s="699" t="s">
        <v>1</v>
      </c>
      <c r="B8" s="699"/>
      <c r="C8" s="699"/>
      <c r="D8" s="700"/>
      <c r="E8" s="700"/>
      <c r="F8" s="700"/>
      <c r="G8" s="700"/>
      <c r="H8" s="700"/>
      <c r="I8" s="700"/>
      <c r="J8" s="700"/>
      <c r="K8" s="700"/>
      <c r="L8" s="13"/>
      <c r="M8" s="37"/>
      <c r="N8" s="61"/>
      <c r="O8" s="61"/>
    </row>
    <row r="9" spans="1:23" s="59" customFormat="1" ht="18.600000000000001" customHeight="1">
      <c r="A9" s="61"/>
      <c r="B9" s="61"/>
      <c r="C9" s="61"/>
      <c r="D9" s="61"/>
      <c r="E9" s="61"/>
      <c r="F9" s="61"/>
      <c r="G9" s="61"/>
      <c r="H9" s="61"/>
      <c r="J9" s="61"/>
      <c r="K9" s="61"/>
      <c r="L9" s="13"/>
      <c r="M9" s="37"/>
      <c r="N9" s="61"/>
      <c r="O9" s="61"/>
    </row>
    <row r="10" spans="1:23" s="59" customFormat="1" ht="18.600000000000001" customHeight="1">
      <c r="A10" s="61" t="s">
        <v>2</v>
      </c>
      <c r="B10" s="709"/>
      <c r="C10" s="710"/>
      <c r="D10" s="710"/>
      <c r="E10" s="710"/>
      <c r="F10" s="710"/>
      <c r="G10" s="710"/>
      <c r="H10" s="710"/>
      <c r="I10" s="710"/>
      <c r="J10" s="710"/>
      <c r="K10" s="710"/>
      <c r="L10" s="39" t="str">
        <f>+IF(B10="","Compilare E-mail","")</f>
        <v>Compilare E-mail</v>
      </c>
      <c r="M10" s="15"/>
      <c r="N10" s="61"/>
      <c r="O10" s="61"/>
    </row>
    <row r="11" spans="1:23" s="59" customFormat="1" ht="18.600000000000001" customHeight="1">
      <c r="B11" s="65"/>
      <c r="C11" s="65"/>
      <c r="D11" s="65"/>
      <c r="E11" s="65"/>
      <c r="F11" s="61"/>
      <c r="G11" s="63"/>
      <c r="H11" s="63"/>
      <c r="J11" s="61"/>
      <c r="K11" s="61"/>
      <c r="L11" s="40"/>
      <c r="M11" s="48"/>
      <c r="N11" s="61"/>
      <c r="O11" s="61"/>
      <c r="S11" s="49"/>
      <c r="T11" s="49"/>
      <c r="U11" s="60"/>
      <c r="V11" s="60"/>
    </row>
    <row r="12" spans="1:23" s="49" customFormat="1" ht="18.600000000000001" customHeight="1">
      <c r="A12" s="708" t="s">
        <v>2987</v>
      </c>
      <c r="B12" s="708"/>
      <c r="C12" s="708"/>
      <c r="D12" s="708"/>
      <c r="E12" s="708"/>
      <c r="F12" s="708"/>
      <c r="G12" s="708"/>
      <c r="H12" s="708"/>
      <c r="I12" s="708"/>
      <c r="J12" s="708"/>
      <c r="K12" s="708"/>
      <c r="L12" s="41"/>
      <c r="M12" s="12"/>
      <c r="N12" s="59"/>
      <c r="U12" s="60"/>
      <c r="V12" s="60"/>
    </row>
    <row r="13" spans="1:23" s="69" customFormat="1" ht="18.600000000000001" hidden="1" customHeight="1">
      <c r="A13" s="66">
        <v>7</v>
      </c>
      <c r="B13" s="67"/>
      <c r="C13" s="67"/>
      <c r="D13" s="67"/>
      <c r="E13" s="67"/>
      <c r="F13" s="67"/>
      <c r="G13" s="67"/>
      <c r="H13" s="67"/>
      <c r="I13" s="67"/>
      <c r="J13" s="67"/>
      <c r="K13" s="67"/>
      <c r="L13" s="41"/>
      <c r="M13" s="14"/>
      <c r="N13" s="68"/>
      <c r="U13" s="34"/>
      <c r="V13" s="34"/>
    </row>
    <row r="14" spans="1:23" s="49" customFormat="1" ht="18.600000000000001" customHeight="1">
      <c r="A14" s="59"/>
      <c r="B14" s="59"/>
      <c r="C14" s="59"/>
      <c r="D14" s="59"/>
      <c r="E14" s="59"/>
      <c r="F14" s="59"/>
      <c r="G14" s="59"/>
      <c r="H14" s="59"/>
      <c r="I14" s="59"/>
      <c r="J14" s="59"/>
      <c r="K14" s="59"/>
      <c r="L14" s="41"/>
      <c r="M14" s="15"/>
      <c r="N14" s="61"/>
      <c r="O14" s="70"/>
      <c r="U14" s="60"/>
    </row>
    <row r="15" spans="1:23" s="49" customFormat="1" ht="18.600000000000001" customHeight="1">
      <c r="A15" s="583" t="s">
        <v>3</v>
      </c>
      <c r="B15" s="583"/>
      <c r="C15" s="583"/>
      <c r="D15" s="583"/>
      <c r="E15" s="583"/>
      <c r="F15" s="700"/>
      <c r="G15" s="700"/>
      <c r="H15" s="700"/>
      <c r="I15" s="700"/>
      <c r="J15" s="700"/>
      <c r="K15" s="700"/>
      <c r="L15" s="27" t="str">
        <f>+IF(F15="","Compilare denominazione impresa","")</f>
        <v>Compilare denominazione impresa</v>
      </c>
      <c r="M15" s="15"/>
      <c r="N15" s="59"/>
      <c r="U15" s="60"/>
      <c r="V15" s="60"/>
    </row>
    <row r="16" spans="1:23" s="49" customFormat="1" ht="18.600000000000001" customHeight="1">
      <c r="A16" s="59"/>
      <c r="B16" s="59"/>
      <c r="C16" s="59"/>
      <c r="D16" s="59"/>
      <c r="E16" s="59"/>
      <c r="F16" s="59"/>
      <c r="G16" s="59"/>
      <c r="H16" s="59"/>
      <c r="I16" s="59"/>
      <c r="J16" s="59"/>
      <c r="K16" s="59"/>
      <c r="L16" s="41"/>
      <c r="M16" s="12"/>
      <c r="N16" s="59"/>
      <c r="U16" s="60"/>
    </row>
    <row r="17" spans="1:22" s="49" customFormat="1" ht="18.600000000000001" customHeight="1">
      <c r="A17" s="583" t="s">
        <v>3028</v>
      </c>
      <c r="B17" s="583"/>
      <c r="C17" s="583"/>
      <c r="D17" s="583"/>
      <c r="E17" s="583"/>
      <c r="F17" s="701" t="s">
        <v>6194</v>
      </c>
      <c r="G17" s="701"/>
      <c r="H17" s="701"/>
      <c r="I17" s="701"/>
      <c r="J17" s="701"/>
      <c r="K17" s="701"/>
      <c r="L17" s="27" t="str">
        <f>+IF(F17="","Compilare Associazione","")</f>
        <v/>
      </c>
      <c r="M17" s="15"/>
      <c r="N17" s="59"/>
      <c r="U17" s="60"/>
      <c r="V17" s="60"/>
    </row>
    <row r="18" spans="1:22" s="49" customFormat="1" ht="18.600000000000001" customHeight="1">
      <c r="A18" s="59"/>
      <c r="B18" s="59"/>
      <c r="C18" s="59"/>
      <c r="D18" s="59"/>
      <c r="E18" s="59"/>
      <c r="F18" s="59"/>
      <c r="G18" s="59"/>
      <c r="H18" s="59"/>
      <c r="I18" s="59"/>
      <c r="J18" s="61"/>
      <c r="K18" s="59"/>
      <c r="L18" s="30" t="str">
        <f>+IF(C19="","Compilare Partita IVA",IF(LEN(C19)&gt;11,"Partita IVA oltre 11 caratteri?",""))</f>
        <v>Compilare Partita IVA</v>
      </c>
      <c r="M18" s="31"/>
      <c r="N18" s="59">
        <v>200</v>
      </c>
      <c r="P18" s="643"/>
      <c r="Q18" s="643"/>
      <c r="R18" s="643"/>
      <c r="S18" s="71"/>
      <c r="U18" s="60"/>
      <c r="V18" s="60"/>
    </row>
    <row r="19" spans="1:22" ht="18.600000000000001" customHeight="1">
      <c r="A19" s="583" t="s">
        <v>4</v>
      </c>
      <c r="B19" s="583"/>
      <c r="C19" s="712"/>
      <c r="D19" s="712"/>
      <c r="E19" s="712"/>
      <c r="F19" s="713" t="s">
        <v>2859</v>
      </c>
      <c r="G19" s="713"/>
      <c r="H19" s="713"/>
      <c r="I19" s="72"/>
      <c r="J19" s="472">
        <v>1</v>
      </c>
      <c r="K19" s="73"/>
      <c r="L19" s="27" t="str">
        <f>+IF(J19=1,"Compilare Codice Attività - Ateco 2025","")</f>
        <v>Compilare Codice Attività - Ateco 2025</v>
      </c>
      <c r="M19" s="15"/>
      <c r="N19" s="572" t="str">
        <f>IF(NOT(J19=""),VLOOKUP(J19,ateco2025!A1:C3118,2,FALSE),"0")</f>
        <v>Scegliere Ateco 2025</v>
      </c>
      <c r="O19" s="71"/>
      <c r="P19" s="643"/>
      <c r="Q19" s="643"/>
      <c r="R19" s="643"/>
      <c r="T19" s="49"/>
      <c r="U19" s="60"/>
      <c r="V19" s="60"/>
    </row>
    <row r="20" spans="1:22" ht="18.600000000000001" customHeight="1"/>
    <row r="21" spans="1:22" ht="18.600000000000001" customHeight="1">
      <c r="A21" s="341" t="s">
        <v>2935</v>
      </c>
      <c r="B21" s="342"/>
      <c r="C21" s="343"/>
      <c r="D21" s="344"/>
      <c r="E21" s="344"/>
      <c r="F21" s="345" t="s">
        <v>2936</v>
      </c>
      <c r="G21" s="280"/>
      <c r="H21" s="280"/>
      <c r="I21" s="72"/>
      <c r="J21" s="722">
        <v>12</v>
      </c>
      <c r="K21" s="723"/>
      <c r="L21" s="397" t="str">
        <f>+IF(J21="","Compilare Codice Associazione","")</f>
        <v/>
      </c>
      <c r="M21" s="397"/>
      <c r="N21" s="71"/>
      <c r="O21" s="71"/>
      <c r="P21" s="79"/>
      <c r="Q21" s="79"/>
      <c r="R21" s="79"/>
      <c r="T21" s="49"/>
      <c r="U21" s="60"/>
      <c r="V21" s="60"/>
    </row>
    <row r="22" spans="1:22" ht="18.600000000000001" customHeight="1">
      <c r="A22" s="341"/>
      <c r="B22" s="342"/>
      <c r="C22" s="343"/>
      <c r="D22" s="344"/>
      <c r="E22" s="344"/>
      <c r="F22" s="345"/>
      <c r="G22" s="280"/>
      <c r="H22" s="280"/>
      <c r="I22" s="72"/>
      <c r="J22" s="346"/>
      <c r="K22" s="346"/>
      <c r="L22" s="48"/>
      <c r="M22" s="281"/>
      <c r="N22" s="71"/>
      <c r="O22" s="71"/>
      <c r="P22" s="79"/>
      <c r="Q22" s="79"/>
      <c r="R22" s="79"/>
      <c r="T22" s="49"/>
      <c r="U22" s="60"/>
      <c r="V22" s="60"/>
    </row>
    <row r="23" spans="1:22" s="76" customFormat="1" ht="18.600000000000001" customHeight="1">
      <c r="A23" s="711" t="s">
        <v>5</v>
      </c>
      <c r="B23" s="711"/>
      <c r="C23" s="711"/>
      <c r="D23" s="711"/>
      <c r="E23" s="711"/>
      <c r="F23" s="711"/>
      <c r="G23" s="74"/>
      <c r="H23" s="75" t="s">
        <v>6</v>
      </c>
      <c r="I23" s="233" t="b">
        <v>0</v>
      </c>
      <c r="J23" s="75" t="s">
        <v>7</v>
      </c>
      <c r="K23" s="233" t="b">
        <v>0</v>
      </c>
      <c r="L23" s="23" t="str">
        <f>IF(P23+Q23&gt;1,"Scegliere una sola opzione","")</f>
        <v/>
      </c>
      <c r="M23" s="23"/>
      <c r="N23" s="469">
        <f>+IF(I23=TRUE,1,0)</f>
        <v>0</v>
      </c>
      <c r="O23" s="469">
        <f>+IF(K23=TRUE,1,0)</f>
        <v>0</v>
      </c>
      <c r="P23" s="470">
        <f>N23*1</f>
        <v>0</v>
      </c>
      <c r="Q23" s="470">
        <f>O23*1</f>
        <v>0</v>
      </c>
    </row>
    <row r="24" spans="1:22" s="49" customFormat="1" ht="18.600000000000001" customHeight="1">
      <c r="L24" s="27"/>
      <c r="N24" s="59"/>
      <c r="R24" s="59"/>
    </row>
    <row r="25" spans="1:22" ht="18.600000000000001" customHeight="1">
      <c r="A25" s="77" t="s">
        <v>8</v>
      </c>
      <c r="B25" s="77"/>
      <c r="C25" s="77"/>
      <c r="D25" s="77"/>
      <c r="E25" s="77"/>
      <c r="F25" s="77"/>
      <c r="G25" s="77"/>
      <c r="H25" s="77"/>
      <c r="I25" s="59"/>
      <c r="J25" s="59"/>
      <c r="K25" s="59"/>
      <c r="L25" s="17" t="str">
        <f>IF(NOT(N27=1),IF(NOT(N29=1),"Compilare A.6",""),IF(NOT(N29=1),"","Attenzione compilare solo un'opzione!"))</f>
        <v>Compilare A.6</v>
      </c>
      <c r="M25" s="44"/>
      <c r="N25" s="59"/>
      <c r="O25" s="49"/>
      <c r="P25" s="59"/>
      <c r="Q25" s="59"/>
    </row>
    <row r="26" spans="1:22" ht="18.600000000000001" customHeight="1">
      <c r="A26" s="59"/>
      <c r="B26" s="59"/>
      <c r="C26" s="59"/>
      <c r="D26" s="59"/>
      <c r="E26" s="59"/>
      <c r="F26" s="59"/>
      <c r="G26" s="59"/>
      <c r="H26" s="59"/>
      <c r="I26" s="59"/>
      <c r="J26" s="59"/>
      <c r="K26" s="59"/>
      <c r="L26" s="23"/>
      <c r="M26" s="21"/>
      <c r="Q26" s="78"/>
    </row>
    <row r="27" spans="1:22" ht="18.600000000000001" customHeight="1">
      <c r="B27" s="79" t="str">
        <f>IF(P23=1,"l'unica sede","tutta l'impresa a livello nazionale")</f>
        <v>tutta l'impresa a livello nazionale</v>
      </c>
      <c r="C27" s="79"/>
      <c r="D27" s="79"/>
      <c r="E27" s="233" t="b">
        <v>0</v>
      </c>
      <c r="H27" s="59" t="s">
        <v>9</v>
      </c>
      <c r="K27" s="233">
        <v>1</v>
      </c>
      <c r="L27" s="17" t="str">
        <f>IF(AND(P23=1,Q23=0),IF(N27=1,IF(O27&gt;0,"","Scegliere Provincia dell'unica sede"),IF(O27&gt;0,"Attenzione A.6!","")),IF(AND(P23=0,Q23=1),IF(N27=1,IF(O27&gt;0,"","Scegliere Provincia della sede principale"),IF(O27&gt;0,"Attenzione A.6!","")),""))</f>
        <v/>
      </c>
      <c r="M27" s="12"/>
      <c r="N27" s="468">
        <f>+IF(E27=TRUE,1,0)</f>
        <v>0</v>
      </c>
      <c r="O27" s="468">
        <f>+IF(NOT(K27=""),VLOOKUP(K27,provincia!A1:C109,3,FALSE),0)</f>
        <v>0</v>
      </c>
      <c r="P27" s="471">
        <f>N27*1</f>
        <v>0</v>
      </c>
      <c r="Q27" s="78"/>
    </row>
    <row r="28" spans="1:22" ht="18.600000000000001" customHeight="1">
      <c r="B28" s="59"/>
      <c r="C28" s="59"/>
      <c r="D28" s="59"/>
      <c r="E28" s="72"/>
      <c r="H28" s="59"/>
      <c r="K28" s="72"/>
      <c r="L28" s="23"/>
      <c r="M28" s="21"/>
      <c r="N28" s="59"/>
      <c r="O28" s="59"/>
      <c r="P28" s="80"/>
      <c r="Q28" s="78"/>
    </row>
    <row r="29" spans="1:22" ht="18.600000000000001" customHeight="1">
      <c r="B29" s="79" t="s">
        <v>10</v>
      </c>
      <c r="C29" s="79"/>
      <c r="D29" s="59"/>
      <c r="E29" s="233" t="b">
        <v>0</v>
      </c>
      <c r="H29" s="81" t="s">
        <v>9</v>
      </c>
      <c r="K29" s="233">
        <v>1</v>
      </c>
      <c r="L29" s="17" t="str">
        <f>IF(OR(AND(N23=1,P29=1),AND(N23=0,O23=0,P29=1)),"Attenzione A.5!",IF(P29=1,IF(O29&gt;"0","","Scegliere Provincia dell'unità locale"),IF(AND(P29=0,O29&gt;"0"),"Attenzione A.6!","")))</f>
        <v/>
      </c>
      <c r="N29" s="468">
        <f>+IF(E29=TRUE,1,0)</f>
        <v>0</v>
      </c>
      <c r="O29" s="468">
        <f>IF(NOT(K29=""),VLOOKUP(K29,provincia!A1:C109,3,FALSE),0)</f>
        <v>0</v>
      </c>
      <c r="P29" s="471">
        <f>N29*1</f>
        <v>0</v>
      </c>
      <c r="Q29" s="78"/>
    </row>
    <row r="30" spans="1:22" ht="18.600000000000001" customHeight="1">
      <c r="P30" s="78"/>
      <c r="Q30" s="78"/>
    </row>
    <row r="31" spans="1:22" s="49" customFormat="1" ht="18.600000000000001" customHeight="1">
      <c r="A31" s="721"/>
      <c r="B31" s="721"/>
      <c r="C31" s="721"/>
      <c r="D31" s="721"/>
      <c r="E31" s="721"/>
      <c r="F31" s="721"/>
      <c r="G31" s="721"/>
      <c r="H31" s="721"/>
      <c r="I31" s="721"/>
      <c r="J31" s="721"/>
      <c r="K31" s="721"/>
      <c r="L31" s="18"/>
      <c r="M31" s="21"/>
      <c r="N31" s="61"/>
      <c r="O31" s="70"/>
    </row>
    <row r="32" spans="1:22" s="83" customFormat="1" ht="18.600000000000001" customHeight="1">
      <c r="A32" s="708" t="s">
        <v>2988</v>
      </c>
      <c r="B32" s="708"/>
      <c r="C32" s="708"/>
      <c r="D32" s="708"/>
      <c r="E32" s="708"/>
      <c r="F32" s="708"/>
      <c r="G32" s="708"/>
      <c r="H32" s="708"/>
      <c r="I32" s="708"/>
      <c r="J32" s="708"/>
      <c r="K32" s="708"/>
      <c r="L32" s="19"/>
      <c r="M32" s="50"/>
      <c r="N32" s="82"/>
    </row>
    <row r="33" spans="1:15" s="49" customFormat="1" ht="18.600000000000001" customHeight="1">
      <c r="A33" s="61"/>
      <c r="B33" s="61"/>
      <c r="C33" s="61"/>
      <c r="D33" s="61"/>
      <c r="E33" s="61"/>
      <c r="F33" s="61"/>
      <c r="G33" s="61"/>
      <c r="H33" s="61"/>
      <c r="I33" s="59"/>
      <c r="J33" s="61"/>
      <c r="K33" s="61"/>
      <c r="L33" s="11"/>
      <c r="M33" s="12"/>
      <c r="N33" s="61"/>
      <c r="O33" s="70"/>
    </row>
    <row r="34" spans="1:15" s="49" customFormat="1" ht="18.600000000000001" customHeight="1">
      <c r="A34" s="610" t="s">
        <v>11</v>
      </c>
      <c r="B34" s="610"/>
      <c r="C34" s="610"/>
      <c r="D34" s="610"/>
      <c r="E34" s="610"/>
      <c r="F34" s="610"/>
      <c r="G34" s="610"/>
      <c r="H34" s="610"/>
      <c r="I34" s="610"/>
      <c r="J34" s="610"/>
      <c r="K34" s="610"/>
      <c r="L34" s="11"/>
      <c r="M34" s="12"/>
      <c r="N34" s="59"/>
    </row>
    <row r="35" spans="1:15" s="49" customFormat="1" ht="18.600000000000001" customHeight="1">
      <c r="A35" s="61"/>
      <c r="B35" s="61"/>
      <c r="C35" s="61"/>
      <c r="D35" s="61"/>
      <c r="E35" s="61"/>
      <c r="F35" s="61"/>
      <c r="G35" s="61"/>
      <c r="H35" s="61"/>
      <c r="I35" s="59"/>
      <c r="J35" s="61"/>
      <c r="K35" s="61"/>
      <c r="L35" s="11"/>
      <c r="M35" s="12"/>
      <c r="N35" s="61"/>
      <c r="O35" s="70"/>
    </row>
    <row r="36" spans="1:15" s="49" customFormat="1" ht="18.600000000000001" customHeight="1">
      <c r="A36" s="717"/>
      <c r="B36" s="717"/>
      <c r="C36" s="717"/>
      <c r="D36" s="693" t="s">
        <v>2979</v>
      </c>
      <c r="E36" s="693"/>
      <c r="F36" s="693"/>
      <c r="G36" s="693"/>
      <c r="H36" s="693" t="s">
        <v>5585</v>
      </c>
      <c r="I36" s="693" t="b">
        <v>0</v>
      </c>
      <c r="J36" s="693"/>
      <c r="K36" s="696" t="b">
        <v>1</v>
      </c>
      <c r="L36" s="11"/>
      <c r="M36" s="12"/>
      <c r="N36" s="59"/>
    </row>
    <row r="37" spans="1:15" s="49" customFormat="1" ht="18.600000000000001" customHeight="1">
      <c r="A37" s="717"/>
      <c r="B37" s="717"/>
      <c r="C37" s="717"/>
      <c r="D37" s="718" t="s">
        <v>12</v>
      </c>
      <c r="E37" s="719"/>
      <c r="F37" s="720" t="s">
        <v>13</v>
      </c>
      <c r="G37" s="720"/>
      <c r="H37" s="718" t="s">
        <v>12</v>
      </c>
      <c r="I37" s="719"/>
      <c r="J37" s="720" t="s">
        <v>13</v>
      </c>
      <c r="K37" s="659"/>
      <c r="L37" s="11"/>
      <c r="M37" s="12"/>
      <c r="N37" s="59"/>
    </row>
    <row r="38" spans="1:15" s="49" customFormat="1" ht="18.600000000000001" customHeight="1">
      <c r="A38" s="707" t="s">
        <v>14</v>
      </c>
      <c r="B38" s="707"/>
      <c r="C38" s="707"/>
      <c r="D38" s="714"/>
      <c r="E38" s="715"/>
      <c r="F38" s="716"/>
      <c r="G38" s="716"/>
      <c r="H38" s="670"/>
      <c r="I38" s="671"/>
      <c r="J38" s="672"/>
      <c r="K38" s="688"/>
      <c r="L38" s="11"/>
      <c r="M38" s="12"/>
      <c r="N38" s="59"/>
    </row>
    <row r="39" spans="1:15" s="49" customFormat="1" ht="18.600000000000001" customHeight="1">
      <c r="A39" s="706" t="s">
        <v>15</v>
      </c>
      <c r="B39" s="706"/>
      <c r="C39" s="706"/>
      <c r="D39" s="702"/>
      <c r="E39" s="703"/>
      <c r="F39" s="704"/>
      <c r="G39" s="704"/>
      <c r="H39" s="702"/>
      <c r="I39" s="703"/>
      <c r="J39" s="704"/>
      <c r="K39" s="705"/>
      <c r="L39" s="11"/>
      <c r="M39" s="12"/>
      <c r="N39" s="59"/>
    </row>
    <row r="40" spans="1:15" s="49" customFormat="1" ht="18.600000000000001" customHeight="1">
      <c r="A40" s="676" t="s">
        <v>299</v>
      </c>
      <c r="B40" s="676"/>
      <c r="C40" s="676"/>
      <c r="D40" s="674">
        <f>+SUM(D38:E39)</f>
        <v>0</v>
      </c>
      <c r="E40" s="675"/>
      <c r="F40" s="667">
        <f>+SUM(F38:G39)</f>
        <v>0</v>
      </c>
      <c r="G40" s="677"/>
      <c r="H40" s="674">
        <f>+SUM(H38:I39)</f>
        <v>0</v>
      </c>
      <c r="I40" s="675"/>
      <c r="J40" s="667">
        <f>+SUM(J38:K39)</f>
        <v>0</v>
      </c>
      <c r="K40" s="668"/>
      <c r="L40" s="11"/>
      <c r="M40" s="12"/>
      <c r="N40" s="59"/>
    </row>
    <row r="41" spans="1:15" s="49" customFormat="1" ht="18.600000000000001" customHeight="1">
      <c r="A41" s="669" t="s">
        <v>16</v>
      </c>
      <c r="B41" s="669"/>
      <c r="C41" s="669"/>
      <c r="D41" s="670"/>
      <c r="E41" s="671"/>
      <c r="F41" s="672"/>
      <c r="G41" s="672"/>
      <c r="H41" s="670"/>
      <c r="I41" s="671"/>
      <c r="J41" s="672"/>
      <c r="K41" s="688"/>
      <c r="L41" s="11"/>
      <c r="M41" s="12"/>
      <c r="N41" s="59"/>
    </row>
    <row r="42" spans="1:15" s="49" customFormat="1" ht="18.600000000000001" customHeight="1">
      <c r="A42" s="689" t="s">
        <v>17</v>
      </c>
      <c r="B42" s="689"/>
      <c r="C42" s="689"/>
      <c r="D42" s="670"/>
      <c r="E42" s="671"/>
      <c r="F42" s="672"/>
      <c r="G42" s="672"/>
      <c r="H42" s="670"/>
      <c r="I42" s="671"/>
      <c r="J42" s="672"/>
      <c r="K42" s="688"/>
      <c r="L42" s="11"/>
      <c r="M42" s="12"/>
      <c r="N42" s="59"/>
    </row>
    <row r="43" spans="1:15" s="49" customFormat="1" ht="18.600000000000001" customHeight="1">
      <c r="A43" s="695" t="s">
        <v>18</v>
      </c>
      <c r="B43" s="695"/>
      <c r="C43" s="695"/>
      <c r="D43" s="685"/>
      <c r="E43" s="686"/>
      <c r="F43" s="678"/>
      <c r="G43" s="678"/>
      <c r="H43" s="685"/>
      <c r="I43" s="686"/>
      <c r="J43" s="678"/>
      <c r="K43" s="679"/>
      <c r="L43" s="15"/>
      <c r="M43" s="15"/>
      <c r="N43" s="59"/>
    </row>
    <row r="44" spans="1:15" s="49" customFormat="1" ht="18.600000000000001" customHeight="1">
      <c r="A44" s="694" t="s">
        <v>301</v>
      </c>
      <c r="B44" s="694"/>
      <c r="C44" s="694"/>
      <c r="D44" s="682">
        <f>D40+SUM(D41:E43)</f>
        <v>0</v>
      </c>
      <c r="E44" s="683"/>
      <c r="F44" s="680">
        <f>F40+SUM(F41:G43)</f>
        <v>0</v>
      </c>
      <c r="G44" s="681"/>
      <c r="H44" s="682">
        <f>H40+SUM(H41:I43)</f>
        <v>0</v>
      </c>
      <c r="I44" s="683"/>
      <c r="J44" s="680">
        <f>J40+SUM(J41:K43)</f>
        <v>0</v>
      </c>
      <c r="K44" s="684"/>
      <c r="L44" s="32"/>
      <c r="M44" s="32"/>
      <c r="N44" s="59"/>
    </row>
    <row r="45" spans="1:15" s="49" customFormat="1" ht="18.600000000000001" customHeight="1">
      <c r="A45" s="61"/>
      <c r="B45" s="61"/>
      <c r="C45" s="61"/>
      <c r="D45" s="61"/>
      <c r="E45" s="61"/>
      <c r="F45" s="61"/>
      <c r="G45" s="61"/>
      <c r="H45" s="61"/>
      <c r="I45" s="59"/>
      <c r="J45" s="61"/>
      <c r="K45" s="61"/>
      <c r="L45" s="12"/>
      <c r="M45" s="12"/>
      <c r="N45" s="61"/>
      <c r="O45" s="70"/>
    </row>
    <row r="46" spans="1:15" s="49" customFormat="1" ht="18.600000000000001" customHeight="1">
      <c r="A46" s="61"/>
      <c r="B46" s="61"/>
      <c r="C46" s="61"/>
      <c r="D46" s="61"/>
      <c r="E46" s="61"/>
      <c r="F46" s="61"/>
      <c r="G46" s="61"/>
      <c r="H46" s="61"/>
      <c r="I46" s="59"/>
      <c r="J46" s="61"/>
      <c r="K46" s="61"/>
      <c r="L46" s="11"/>
      <c r="M46" s="12"/>
      <c r="N46" s="61"/>
      <c r="O46" s="70"/>
    </row>
    <row r="47" spans="1:15" s="49" customFormat="1" ht="18.600000000000001" customHeight="1">
      <c r="A47" s="610"/>
      <c r="B47" s="610"/>
      <c r="C47" s="610"/>
      <c r="D47" s="610"/>
      <c r="E47" s="610"/>
      <c r="F47" s="610"/>
      <c r="G47" s="610"/>
      <c r="H47" s="610"/>
      <c r="I47" s="610"/>
      <c r="J47" s="610"/>
      <c r="K47" s="610"/>
      <c r="L47" s="11"/>
      <c r="M47" s="12"/>
      <c r="N47" s="61"/>
      <c r="O47" s="70"/>
    </row>
    <row r="48" spans="1:15" s="49" customFormat="1" ht="18.600000000000001" customHeight="1">
      <c r="A48" s="610" t="s">
        <v>298</v>
      </c>
      <c r="B48" s="610"/>
      <c r="C48" s="610"/>
      <c r="D48" s="610"/>
      <c r="E48" s="610"/>
      <c r="F48" s="610"/>
      <c r="G48" s="610"/>
      <c r="H48" s="610"/>
      <c r="I48" s="610"/>
      <c r="J48" s="610"/>
      <c r="K48" s="610"/>
      <c r="L48" s="11"/>
      <c r="M48" s="12"/>
      <c r="N48" s="61"/>
      <c r="O48" s="70"/>
    </row>
    <row r="49" spans="1:21" s="49" customFormat="1" ht="18.600000000000001" customHeight="1">
      <c r="A49" s="61"/>
      <c r="B49" s="61"/>
      <c r="C49" s="61"/>
      <c r="D49" s="61"/>
      <c r="E49" s="61"/>
      <c r="F49" s="61"/>
      <c r="G49" s="61"/>
      <c r="H49" s="61"/>
      <c r="I49" s="59"/>
      <c r="J49" s="61"/>
      <c r="K49" s="61"/>
      <c r="L49" s="11"/>
      <c r="M49" s="12"/>
      <c r="N49" s="61"/>
      <c r="O49" s="70"/>
    </row>
    <row r="50" spans="1:21" s="49" customFormat="1" ht="18.600000000000001" customHeight="1">
      <c r="A50" s="687" t="s">
        <v>300</v>
      </c>
      <c r="B50" s="687"/>
      <c r="C50" s="687"/>
      <c r="D50" s="693" t="s">
        <v>2979</v>
      </c>
      <c r="E50" s="693"/>
      <c r="F50" s="693"/>
      <c r="G50" s="693"/>
      <c r="H50" s="693" t="s">
        <v>5585</v>
      </c>
      <c r="I50" s="693" t="b">
        <v>0</v>
      </c>
      <c r="J50" s="693"/>
      <c r="K50" s="696" t="b">
        <v>1</v>
      </c>
      <c r="L50" s="11"/>
      <c r="M50" s="12"/>
      <c r="N50" s="59"/>
    </row>
    <row r="51" spans="1:21" s="49" customFormat="1" ht="35.1" customHeight="1">
      <c r="A51" s="687"/>
      <c r="B51" s="687"/>
      <c r="C51" s="687"/>
      <c r="D51" s="84" t="s">
        <v>12</v>
      </c>
      <c r="E51" s="85" t="s">
        <v>19</v>
      </c>
      <c r="F51" s="86" t="s">
        <v>13</v>
      </c>
      <c r="G51" s="87" t="s">
        <v>19</v>
      </c>
      <c r="H51" s="88" t="s">
        <v>12</v>
      </c>
      <c r="I51" s="85" t="s">
        <v>19</v>
      </c>
      <c r="J51" s="86" t="s">
        <v>13</v>
      </c>
      <c r="K51" s="301" t="s">
        <v>19</v>
      </c>
      <c r="L51" s="11"/>
      <c r="M51" s="12"/>
      <c r="N51" s="59"/>
    </row>
    <row r="52" spans="1:21" s="49" customFormat="1" ht="18.600000000000001" customHeight="1">
      <c r="A52" s="274" t="s">
        <v>20</v>
      </c>
      <c r="B52" s="274"/>
      <c r="C52" s="275"/>
      <c r="D52" s="276"/>
      <c r="E52" s="271"/>
      <c r="F52" s="276"/>
      <c r="G52" s="273"/>
      <c r="H52" s="277"/>
      <c r="I52" s="271"/>
      <c r="J52" s="276"/>
      <c r="K52" s="302"/>
      <c r="L52" s="17" t="str">
        <f>IF(D40&gt;0,IF(D57&gt;0,IF(AND(D40=D57,D39=E57),"","Attenzione Maschi 2024 in B.1!"),"Compilare Maschi 2024 in B.2"),IF(AND(D40=D57,D39=E57),"","Attenzione Maschi 2024 in B.1!"))</f>
        <v/>
      </c>
      <c r="M52" s="21"/>
      <c r="N52" s="59"/>
    </row>
    <row r="53" spans="1:21" s="49" customFormat="1" ht="18.600000000000001" customHeight="1">
      <c r="A53" s="274" t="s">
        <v>21</v>
      </c>
      <c r="B53" s="274"/>
      <c r="C53" s="275"/>
      <c r="D53" s="276"/>
      <c r="E53" s="271"/>
      <c r="F53" s="276"/>
      <c r="G53" s="273"/>
      <c r="H53" s="277"/>
      <c r="I53" s="271"/>
      <c r="J53" s="276"/>
      <c r="K53" s="302"/>
      <c r="L53" s="39" t="str">
        <f>IF(F40&gt;0, IF(F57&gt;0,IF(AND(F40=F57,F39=G57),"","Attenzione Femmine 2024 in B.1!"),"Compilare Femmine 2024 in B.2"),IF(AND(F40=F57,F39=G57),"","Attenzione Femmine 2024 in B.1!"))</f>
        <v/>
      </c>
      <c r="M53" s="15"/>
      <c r="N53" s="59"/>
    </row>
    <row r="54" spans="1:21" s="49" customFormat="1" ht="18.600000000000001" customHeight="1">
      <c r="A54" s="274" t="s">
        <v>22</v>
      </c>
      <c r="B54" s="274"/>
      <c r="C54" s="275"/>
      <c r="D54" s="276"/>
      <c r="E54" s="271"/>
      <c r="F54" s="276"/>
      <c r="G54" s="273"/>
      <c r="H54" s="277"/>
      <c r="I54" s="271"/>
      <c r="J54" s="276"/>
      <c r="K54" s="302"/>
      <c r="L54" s="39" t="str">
        <f>IF((D39+F39)&gt;0,IF((E57+G57)&gt;0,IF((E57+G57)=(D39+F39),"","Attenzione part-time 2024 in B.2!"),"Compilare part-time 2024 in B.2"),IF((E57+G57)=(D39+F39),"","Attenzione part-time 2024 in B.2!"))</f>
        <v/>
      </c>
      <c r="M54" s="15"/>
      <c r="N54" s="59"/>
    </row>
    <row r="55" spans="1:21" s="49" customFormat="1" ht="18.600000000000001" customHeight="1">
      <c r="A55" s="274" t="s">
        <v>23</v>
      </c>
      <c r="B55" s="274"/>
      <c r="C55" s="275"/>
      <c r="D55" s="276"/>
      <c r="E55" s="271"/>
      <c r="F55" s="276"/>
      <c r="G55" s="273"/>
      <c r="H55" s="277"/>
      <c r="I55" s="271"/>
      <c r="J55" s="276"/>
      <c r="K55" s="302"/>
      <c r="L55" s="39" t="str">
        <f>IF(H40&gt;0, IF(H57&gt;0,IF(AND(H40=H57,H39=I57),"","Attenzione Maschi 2025 in B.1!"),"Compilare Maschi 2025 in B.2"),IF(AND(H40=H57,H39=I57),"","Attenzione Maschi 2025 in B.1!"))</f>
        <v/>
      </c>
      <c r="M55" s="15"/>
      <c r="N55" s="79"/>
      <c r="O55" s="79"/>
      <c r="P55" s="79"/>
      <c r="Q55" s="79"/>
      <c r="R55" s="79"/>
      <c r="S55" s="79"/>
      <c r="T55" s="79"/>
      <c r="U55" s="79"/>
    </row>
    <row r="56" spans="1:21" s="49" customFormat="1" ht="18.600000000000001" customHeight="1">
      <c r="A56" s="274" t="s">
        <v>24</v>
      </c>
      <c r="B56" s="274"/>
      <c r="C56" s="275"/>
      <c r="D56" s="276"/>
      <c r="E56" s="271"/>
      <c r="F56" s="276"/>
      <c r="G56" s="273"/>
      <c r="H56" s="277"/>
      <c r="I56" s="271"/>
      <c r="J56" s="276"/>
      <c r="K56" s="302"/>
      <c r="L56" s="39" t="str">
        <f>IF(J40&gt;0, IF(J57&gt;0,IF(AND(J40=J57,J39=K57),"","Attenzione Femmine 2025 in B.1!"),"Compilare Femmine 2025 in B.2"),IF(AND(J40=J57,J39=K57),"","Attenzione Femmine 2025 in B.1!"))</f>
        <v/>
      </c>
      <c r="M56" s="15"/>
      <c r="N56" s="59"/>
    </row>
    <row r="57" spans="1:21" s="49" customFormat="1" ht="18.600000000000001" customHeight="1">
      <c r="A57" s="673" t="s">
        <v>299</v>
      </c>
      <c r="B57" s="673"/>
      <c r="C57" s="673"/>
      <c r="D57" s="270">
        <f t="shared" ref="D57:J57" si="0">+SUM(D52:D56)</f>
        <v>0</v>
      </c>
      <c r="E57" s="272">
        <f t="shared" si="0"/>
        <v>0</v>
      </c>
      <c r="F57" s="300">
        <f t="shared" si="0"/>
        <v>0</v>
      </c>
      <c r="G57" s="272">
        <f t="shared" si="0"/>
        <v>0</v>
      </c>
      <c r="H57" s="270">
        <f t="shared" si="0"/>
        <v>0</v>
      </c>
      <c r="I57" s="272">
        <f>+SUM(I52:I56)</f>
        <v>0</v>
      </c>
      <c r="J57" s="300">
        <f t="shared" si="0"/>
        <v>0</v>
      </c>
      <c r="K57" s="303">
        <f>+SUM(K52:K56)</f>
        <v>0</v>
      </c>
      <c r="L57" s="39" t="str">
        <f>IF((H39+J39)&gt;0,IF((I57+K57)&gt;0,IF((I57+K57)=(H39+J39),"","Attenzione part-time 2025 in B.2!"),"Compilare part-time 2025 in B.2"),IF((I57+K57)=(H39+J39),"","Attenzione part-time 2025 in B.2!"))</f>
        <v/>
      </c>
      <c r="M57" s="15"/>
      <c r="N57" s="59"/>
    </row>
    <row r="58" spans="1:21" ht="18.600000000000001" customHeight="1"/>
    <row r="59" spans="1:21" s="91" customFormat="1" ht="18.600000000000001" customHeight="1">
      <c r="A59" s="610" t="s">
        <v>5586</v>
      </c>
      <c r="B59" s="610"/>
      <c r="C59" s="610"/>
      <c r="D59" s="610"/>
      <c r="E59" s="610"/>
      <c r="F59" s="610"/>
      <c r="G59" s="610"/>
      <c r="H59" s="610"/>
      <c r="I59" s="610"/>
      <c r="J59" s="610"/>
      <c r="K59" s="610"/>
      <c r="L59" s="20"/>
      <c r="M59" s="12"/>
      <c r="N59" s="89"/>
      <c r="O59" s="90"/>
    </row>
    <row r="60" spans="1:21" s="92" customFormat="1" ht="18.600000000000001" customHeight="1">
      <c r="A60" s="692" t="s">
        <v>2938</v>
      </c>
      <c r="B60" s="692"/>
      <c r="C60" s="692"/>
      <c r="D60" s="692"/>
      <c r="E60" s="692"/>
      <c r="F60" s="692"/>
      <c r="G60" s="692"/>
      <c r="H60" s="692"/>
      <c r="I60" s="692"/>
      <c r="J60" s="692"/>
      <c r="K60" s="692"/>
      <c r="L60" s="692"/>
      <c r="M60" s="16"/>
      <c r="N60" s="95"/>
      <c r="O60" s="95"/>
      <c r="P60" s="95"/>
      <c r="Q60" s="95"/>
      <c r="R60" s="95"/>
    </row>
    <row r="61" spans="1:21" s="92" customFormat="1" ht="18.600000000000001" customHeight="1">
      <c r="B61" s="74" t="s">
        <v>295</v>
      </c>
      <c r="C61" s="93"/>
      <c r="D61" s="93"/>
      <c r="E61" s="93"/>
      <c r="F61" s="93"/>
      <c r="G61" s="93"/>
      <c r="H61" s="93"/>
      <c r="I61" s="690"/>
      <c r="J61" s="691"/>
      <c r="K61" s="94"/>
      <c r="L61" s="582" t="str">
        <f>IF((I61+I63)&gt;0, IF((H44+J44-D44-F44)=(I61-I63),"","Attenzione: dati non coerenti con variazione tra 31.12.2024 e 31.12.2025 del totale dipendenti ricavabile da B.1"),"")</f>
        <v/>
      </c>
      <c r="M61" s="16"/>
      <c r="N61" s="95"/>
      <c r="O61" s="95"/>
      <c r="P61" s="95"/>
      <c r="Q61" s="95"/>
      <c r="R61" s="95"/>
    </row>
    <row r="62" spans="1:21" s="92" customFormat="1" ht="18.600000000000001" customHeight="1">
      <c r="A62" s="102"/>
      <c r="B62" s="101"/>
      <c r="C62" s="279"/>
      <c r="D62" s="97"/>
      <c r="E62" s="97"/>
      <c r="F62" s="97"/>
      <c r="G62" s="97"/>
      <c r="H62" s="97"/>
      <c r="L62" s="582"/>
      <c r="M62" s="31"/>
      <c r="N62" s="95"/>
      <c r="O62" s="100"/>
      <c r="P62" s="95"/>
      <c r="Q62" s="95"/>
      <c r="R62" s="95"/>
    </row>
    <row r="63" spans="1:21" s="92" customFormat="1" ht="18.600000000000001" customHeight="1">
      <c r="B63" s="74" t="s">
        <v>313</v>
      </c>
      <c r="C63" s="97"/>
      <c r="D63" s="97"/>
      <c r="E63" s="97"/>
      <c r="F63" s="97"/>
      <c r="G63" s="97"/>
      <c r="H63" s="97"/>
      <c r="I63" s="690"/>
      <c r="J63" s="691"/>
      <c r="L63" s="582"/>
      <c r="M63" s="15"/>
      <c r="N63" s="95"/>
      <c r="P63" s="95"/>
      <c r="Q63" s="95"/>
      <c r="R63" s="95"/>
    </row>
    <row r="64" spans="1:21" s="92" customFormat="1" ht="23.1" customHeight="1">
      <c r="C64" s="297"/>
      <c r="D64" s="297"/>
      <c r="E64" s="297"/>
      <c r="F64" s="297"/>
      <c r="G64" s="297"/>
      <c r="H64" s="297"/>
      <c r="I64" s="98"/>
      <c r="J64" s="96"/>
      <c r="L64" s="21"/>
      <c r="M64" s="21"/>
      <c r="N64" s="95"/>
      <c r="P64" s="95"/>
      <c r="Q64" s="95"/>
      <c r="R64" s="95"/>
    </row>
    <row r="65" spans="1:20" s="92" customFormat="1" ht="18.600000000000001" customHeight="1">
      <c r="B65" s="298" t="s">
        <v>2951</v>
      </c>
      <c r="C65" s="99" t="s">
        <v>303</v>
      </c>
      <c r="D65" s="97"/>
      <c r="E65" s="97"/>
      <c r="F65" s="97"/>
      <c r="G65" s="97"/>
      <c r="H65" s="97"/>
      <c r="I65" s="646"/>
      <c r="J65" s="647"/>
      <c r="L65" s="582" t="str">
        <f>IF(OR(I61+I63&gt;0,I65+I66&gt;0), IF(AND(I65&lt;=I63,I66&lt;=I63,I65+I66&lt;=I63),"","Attenzione: dati non coerenti con dipendenti cessati"),"")</f>
        <v/>
      </c>
      <c r="M65" s="31"/>
      <c r="N65" s="95"/>
      <c r="O65" s="100"/>
      <c r="P65" s="95"/>
      <c r="Q65" s="95"/>
      <c r="R65" s="95"/>
    </row>
    <row r="66" spans="1:20" s="92" customFormat="1" ht="18.600000000000001" customHeight="1">
      <c r="B66" s="101"/>
      <c r="C66" s="99" t="s">
        <v>2937</v>
      </c>
      <c r="D66" s="97"/>
      <c r="E66" s="97"/>
      <c r="F66" s="97"/>
      <c r="G66" s="97"/>
      <c r="H66" s="97"/>
      <c r="I66" s="646"/>
      <c r="J66" s="647"/>
      <c r="L66" s="582"/>
      <c r="M66" s="31"/>
      <c r="N66" s="95"/>
      <c r="O66" s="100"/>
      <c r="P66" s="95"/>
      <c r="Q66" s="95"/>
      <c r="R66" s="95"/>
    </row>
    <row r="67" spans="1:20" s="92" customFormat="1" ht="18.600000000000001" customHeight="1">
      <c r="B67" s="103"/>
      <c r="C67" s="95"/>
      <c r="D67" s="95"/>
      <c r="E67" s="95"/>
      <c r="F67" s="95"/>
      <c r="G67" s="95"/>
      <c r="H67" s="95"/>
      <c r="I67" s="104"/>
      <c r="J67" s="105"/>
      <c r="L67" s="22"/>
      <c r="M67" s="22"/>
      <c r="T67" s="100"/>
    </row>
    <row r="68" spans="1:20" s="92" customFormat="1" ht="18.600000000000001" customHeight="1">
      <c r="A68" s="799" t="s">
        <v>5587</v>
      </c>
      <c r="B68" s="799"/>
      <c r="C68" s="799"/>
      <c r="D68" s="799"/>
      <c r="E68" s="799"/>
      <c r="F68" s="799"/>
      <c r="G68" s="799"/>
      <c r="H68" s="103"/>
      <c r="I68" s="231" t="str">
        <f>IF(ISERROR((I61+I63)/(D44+F44)),"",(I61+I63)/(D44+F44))</f>
        <v/>
      </c>
      <c r="L68" s="16"/>
      <c r="M68" s="16"/>
      <c r="N68" s="95"/>
      <c r="O68" s="95"/>
      <c r="P68" s="95"/>
      <c r="Q68" s="95"/>
      <c r="R68" s="95"/>
    </row>
    <row r="69" spans="1:20" s="92" customFormat="1" ht="18.600000000000001" customHeight="1">
      <c r="A69" s="106"/>
      <c r="B69" s="107"/>
      <c r="C69" s="107"/>
      <c r="D69" s="108"/>
      <c r="E69" s="107"/>
      <c r="F69" s="107"/>
      <c r="G69" s="103"/>
      <c r="H69" s="103"/>
      <c r="I69" s="103"/>
      <c r="L69" s="16"/>
      <c r="M69" s="16"/>
      <c r="N69" s="95"/>
      <c r="O69" s="95"/>
      <c r="P69" s="95"/>
      <c r="Q69" s="95"/>
      <c r="R69" s="95"/>
    </row>
    <row r="70" spans="1:20" ht="18.600000000000001" customHeight="1">
      <c r="A70" s="583" t="s">
        <v>5609</v>
      </c>
      <c r="B70" s="583"/>
      <c r="C70" s="583"/>
      <c r="D70" s="583"/>
      <c r="E70" s="583"/>
      <c r="F70" s="583"/>
      <c r="G70" s="583" t="b">
        <v>0</v>
      </c>
      <c r="H70" s="347"/>
      <c r="I70" s="347"/>
      <c r="J70" s="347"/>
      <c r="K70" s="347"/>
      <c r="M70" s="34"/>
      <c r="N70" s="71"/>
      <c r="O70" s="71"/>
      <c r="P70" s="80"/>
      <c r="Q70" s="80"/>
    </row>
    <row r="71" spans="1:20" ht="18.600000000000001" customHeight="1">
      <c r="A71" s="347"/>
      <c r="B71" s="347"/>
      <c r="C71" s="347"/>
      <c r="D71" s="347"/>
      <c r="E71" s="347"/>
      <c r="F71" s="347"/>
      <c r="G71" s="347"/>
      <c r="H71" s="347"/>
      <c r="I71" s="347"/>
      <c r="J71" s="347"/>
      <c r="K71" s="347"/>
      <c r="M71" s="34"/>
      <c r="N71" s="71"/>
      <c r="O71" s="71"/>
      <c r="P71" s="80"/>
      <c r="Q71" s="80"/>
    </row>
    <row r="72" spans="1:20" ht="18.600000000000001" customHeight="1">
      <c r="A72" s="658" t="s">
        <v>2860</v>
      </c>
      <c r="B72" s="693" t="s">
        <v>2861</v>
      </c>
      <c r="C72" s="807"/>
      <c r="D72" s="807"/>
      <c r="E72" s="807"/>
      <c r="F72" s="807"/>
      <c r="G72" s="807"/>
      <c r="H72" s="807"/>
      <c r="I72" s="808"/>
      <c r="J72" s="253" t="str">
        <f>IF(B74&gt;0,IF(D41+F41+D42+F42+E81+G81=0,"Nessun DETERMINATO da trasformare!",IF(D41+F41+D42+F42+E81+G81&lt;B74,"Attenzione DETERMINATI in B.1 e B.5!","")),"")</f>
        <v/>
      </c>
      <c r="K72" s="348"/>
      <c r="M72" s="34"/>
      <c r="N72" s="71"/>
      <c r="O72" s="71"/>
      <c r="P72" s="80"/>
      <c r="Q72" s="80"/>
    </row>
    <row r="73" spans="1:20" ht="26.45" customHeight="1">
      <c r="A73" s="659"/>
      <c r="B73" s="718" t="s">
        <v>2862</v>
      </c>
      <c r="C73" s="803"/>
      <c r="D73" s="718" t="s">
        <v>2863</v>
      </c>
      <c r="E73" s="803"/>
      <c r="F73" s="804" t="s">
        <v>2864</v>
      </c>
      <c r="G73" s="805"/>
      <c r="H73" s="804" t="s">
        <v>2865</v>
      </c>
      <c r="I73" s="805"/>
      <c r="J73" s="253" t="str">
        <f>IF(D74&gt;0,IF(D43+F43+H81=0,"Nessun APPRENDISTA da trasformare!",IF(D43+F43+H81&lt;D74,"Attenzione APPRENDISTATO in B.1 e B.5!","")),"")</f>
        <v/>
      </c>
      <c r="K73" s="348"/>
      <c r="M73" s="34"/>
      <c r="N73" s="71"/>
      <c r="O73" s="71"/>
      <c r="P73" s="80"/>
      <c r="Q73" s="80"/>
    </row>
    <row r="74" spans="1:20" ht="18.600000000000001" customHeight="1">
      <c r="A74" s="349">
        <f>SUM(B74:I74)</f>
        <v>0</v>
      </c>
      <c r="B74" s="616"/>
      <c r="C74" s="617"/>
      <c r="D74" s="616"/>
      <c r="E74" s="617"/>
      <c r="F74" s="616"/>
      <c r="G74" s="617"/>
      <c r="H74" s="616"/>
      <c r="I74" s="617"/>
      <c r="J74" s="253"/>
      <c r="K74" s="348"/>
      <c r="M74" s="34"/>
      <c r="N74" s="71"/>
      <c r="O74" s="71"/>
      <c r="P74" s="80"/>
      <c r="Q74" s="80"/>
    </row>
    <row r="75" spans="1:20" ht="18.600000000000001" customHeight="1">
      <c r="A75" s="347"/>
      <c r="B75" s="347"/>
      <c r="C75" s="347"/>
      <c r="D75" s="347"/>
      <c r="E75" s="347"/>
      <c r="F75" s="347"/>
      <c r="G75" s="347"/>
      <c r="H75" s="347"/>
      <c r="I75" s="347"/>
      <c r="J75" s="253"/>
      <c r="K75" s="347"/>
      <c r="M75" s="34"/>
      <c r="N75" s="71"/>
      <c r="O75" s="71"/>
      <c r="P75" s="80"/>
      <c r="Q75" s="80"/>
    </row>
    <row r="76" spans="1:20" ht="18.600000000000001" customHeight="1">
      <c r="A76" s="611" t="s">
        <v>5610</v>
      </c>
      <c r="B76" s="611"/>
      <c r="C76" s="611"/>
      <c r="D76" s="611"/>
      <c r="E76" s="611"/>
      <c r="F76" s="611"/>
      <c r="G76" s="611"/>
      <c r="H76" s="611"/>
      <c r="I76" s="611"/>
      <c r="J76" s="611"/>
      <c r="K76" s="611"/>
      <c r="M76" s="34"/>
      <c r="N76" s="71"/>
      <c r="O76" s="71"/>
      <c r="P76" s="80"/>
      <c r="Q76" s="80"/>
    </row>
    <row r="77" spans="1:20" ht="18.600000000000001" customHeight="1">
      <c r="A77" s="347"/>
      <c r="B77" s="347"/>
      <c r="C77" s="347"/>
      <c r="D77" s="347"/>
      <c r="E77" s="347"/>
      <c r="F77" s="347"/>
      <c r="G77" s="347"/>
      <c r="H77" s="347"/>
      <c r="I77" s="347"/>
      <c r="J77" s="347"/>
      <c r="K77" s="92"/>
      <c r="M77" s="34"/>
      <c r="N77" s="71"/>
      <c r="O77" s="71"/>
      <c r="P77" s="80"/>
      <c r="Q77" s="80"/>
    </row>
    <row r="78" spans="1:20" ht="18.600000000000001" customHeight="1">
      <c r="A78" s="658" t="s">
        <v>2860</v>
      </c>
      <c r="B78" s="661" t="s">
        <v>2866</v>
      </c>
      <c r="C78" s="662"/>
      <c r="D78" s="662"/>
      <c r="E78" s="662"/>
      <c r="F78" s="662"/>
      <c r="G78" s="662"/>
      <c r="H78" s="662"/>
      <c r="I78" s="663"/>
      <c r="J78" s="350"/>
      <c r="K78" s="92"/>
      <c r="M78" s="34"/>
      <c r="N78" s="71"/>
      <c r="O78" s="71"/>
      <c r="P78" s="80"/>
      <c r="Q78" s="80"/>
    </row>
    <row r="79" spans="1:20" ht="18.600000000000001" customHeight="1">
      <c r="A79" s="660"/>
      <c r="B79" s="664" t="s">
        <v>2867</v>
      </c>
      <c r="C79" s="665"/>
      <c r="D79" s="666"/>
      <c r="E79" s="664" t="s">
        <v>2862</v>
      </c>
      <c r="F79" s="665"/>
      <c r="G79" s="666"/>
      <c r="H79" s="809" t="s">
        <v>2863</v>
      </c>
      <c r="I79" s="625"/>
      <c r="J79" s="351"/>
      <c r="K79" s="92"/>
      <c r="M79" s="34"/>
      <c r="N79" s="71"/>
      <c r="O79" s="71"/>
      <c r="P79" s="80"/>
      <c r="Q79" s="80"/>
    </row>
    <row r="80" spans="1:20" ht="18.600000000000001" customHeight="1">
      <c r="A80" s="659"/>
      <c r="B80" s="811" t="s">
        <v>2868</v>
      </c>
      <c r="C80" s="812"/>
      <c r="D80" s="352" t="s">
        <v>2869</v>
      </c>
      <c r="E80" s="811" t="s">
        <v>2868</v>
      </c>
      <c r="F80" s="812"/>
      <c r="G80" s="352" t="s">
        <v>2869</v>
      </c>
      <c r="H80" s="810"/>
      <c r="I80" s="627"/>
      <c r="J80" s="351"/>
      <c r="K80" s="92"/>
      <c r="M80" s="34"/>
      <c r="N80" s="71"/>
      <c r="O80" s="71"/>
      <c r="P80" s="80"/>
      <c r="Q80" s="80"/>
    </row>
    <row r="81" spans="1:18" ht="18.600000000000001" customHeight="1">
      <c r="A81" s="349">
        <f>SUM(B81:I81)</f>
        <v>0</v>
      </c>
      <c r="B81" s="616"/>
      <c r="C81" s="813"/>
      <c r="D81" s="228"/>
      <c r="E81" s="616"/>
      <c r="F81" s="813"/>
      <c r="G81" s="228"/>
      <c r="H81" s="616"/>
      <c r="I81" s="617"/>
      <c r="J81" s="351"/>
      <c r="K81" s="92"/>
      <c r="M81" s="34"/>
      <c r="N81" s="71"/>
      <c r="O81" s="71"/>
      <c r="P81" s="80"/>
      <c r="Q81" s="80"/>
    </row>
    <row r="82" spans="1:18" s="92" customFormat="1" ht="20.100000000000001" customHeight="1">
      <c r="A82" s="106"/>
      <c r="B82" s="107"/>
      <c r="C82" s="16"/>
      <c r="D82" s="108"/>
      <c r="E82" s="107"/>
      <c r="F82" s="107"/>
      <c r="G82" s="103"/>
      <c r="H82" s="103"/>
      <c r="I82" s="103"/>
      <c r="L82" s="16"/>
      <c r="M82" s="16"/>
      <c r="N82" s="95"/>
      <c r="O82" s="95"/>
      <c r="P82" s="95"/>
      <c r="Q82" s="95"/>
      <c r="R82" s="95"/>
    </row>
    <row r="83" spans="1:18" ht="20.100000000000001" customHeight="1">
      <c r="A83" s="294" t="s">
        <v>5629</v>
      </c>
      <c r="B83" s="294"/>
      <c r="C83" s="294"/>
      <c r="D83" s="294"/>
      <c r="E83" s="294"/>
      <c r="H83" s="425"/>
      <c r="J83" s="426"/>
      <c r="K83" s="582" t="str">
        <f>IF(H83&gt;H44+J44,"Attenzione: i dipendenti indicati superano il totale dei dipendenti indicati in B.1"&amp;" (pari a "&amp;H44+J44&amp;")",IF(AND(H83&gt;0,H83+H96&gt;H44+J44),"Attenzione: la somma di over-60 (B.6) e under-30 (B.8) (pari a "&amp;H83+H96&amp;") supera il totale dei dipendenti indicati in B.1"&amp;" (pari a "&amp;H44+J44&amp;")",""))</f>
        <v/>
      </c>
      <c r="L83" s="582"/>
      <c r="M83" s="427"/>
      <c r="N83" s="426"/>
      <c r="O83" s="426"/>
    </row>
    <row r="84" spans="1:18" ht="20.100000000000001" customHeight="1">
      <c r="A84" s="426" t="s">
        <v>5611</v>
      </c>
      <c r="C84" s="294"/>
      <c r="D84" s="294"/>
      <c r="E84" s="294"/>
      <c r="F84" s="294"/>
      <c r="H84" s="231" t="str">
        <f>IF(ISERROR(H83/SUM(H44:K44)),"",H83/SUM(H44:K44))</f>
        <v/>
      </c>
      <c r="I84" s="294"/>
      <c r="J84" s="294"/>
      <c r="K84" s="582"/>
      <c r="L84" s="582"/>
      <c r="M84" s="427"/>
    </row>
    <row r="85" spans="1:18" ht="20.100000000000001" customHeight="1">
      <c r="A85" s="426"/>
      <c r="C85" s="294"/>
      <c r="D85" s="294"/>
      <c r="E85" s="294"/>
      <c r="F85" s="294"/>
      <c r="G85" s="294"/>
      <c r="H85" s="294"/>
      <c r="I85" s="294"/>
      <c r="J85" s="294"/>
      <c r="K85" s="294"/>
      <c r="M85" s="34"/>
    </row>
    <row r="86" spans="1:18" ht="21" customHeight="1">
      <c r="A86" s="294" t="s">
        <v>6078</v>
      </c>
      <c r="B86" s="428"/>
      <c r="C86" s="55"/>
      <c r="D86" s="55"/>
      <c r="E86" s="55"/>
      <c r="F86" s="55"/>
      <c r="G86" s="55"/>
      <c r="H86" s="55"/>
      <c r="I86" s="55"/>
      <c r="J86" s="55"/>
      <c r="K86" s="429"/>
      <c r="M86" s="34"/>
      <c r="N86" s="157"/>
      <c r="P86" s="159"/>
      <c r="Q86" s="78"/>
    </row>
    <row r="87" spans="1:18" ht="21" customHeight="1">
      <c r="A87" s="339"/>
      <c r="B87" s="430" t="s">
        <v>5612</v>
      </c>
      <c r="C87" s="430"/>
      <c r="D87" s="430"/>
      <c r="E87" s="430"/>
      <c r="F87" s="430"/>
      <c r="G87" s="430"/>
      <c r="H87" s="430"/>
      <c r="I87" s="430"/>
      <c r="J87" s="430"/>
      <c r="K87" s="473" t="b">
        <v>0</v>
      </c>
      <c r="M87" s="34"/>
      <c r="N87" s="157" t="str">
        <f t="shared" ref="N87:N94" si="1">+IF(K87=TRUE,"1","0")</f>
        <v>0</v>
      </c>
      <c r="P87" s="158">
        <f t="shared" ref="P87:P94" si="2">N87*1</f>
        <v>0</v>
      </c>
    </row>
    <row r="88" spans="1:18" ht="21" customHeight="1">
      <c r="A88" s="339"/>
      <c r="B88" s="430" t="s">
        <v>5613</v>
      </c>
      <c r="C88" s="430"/>
      <c r="D88" s="430"/>
      <c r="E88" s="430"/>
      <c r="F88" s="430"/>
      <c r="G88" s="430"/>
      <c r="H88" s="430"/>
      <c r="I88" s="430"/>
      <c r="J88" s="430"/>
      <c r="K88" s="408" t="b">
        <v>0</v>
      </c>
      <c r="L88" s="30"/>
      <c r="M88" s="34"/>
      <c r="N88" s="157" t="str">
        <f t="shared" si="1"/>
        <v>0</v>
      </c>
      <c r="P88" s="158">
        <f t="shared" si="2"/>
        <v>0</v>
      </c>
    </row>
    <row r="89" spans="1:18" ht="21" customHeight="1">
      <c r="A89" s="339"/>
      <c r="B89" s="430" t="s">
        <v>5614</v>
      </c>
      <c r="C89" s="430"/>
      <c r="D89" s="430"/>
      <c r="E89" s="430"/>
      <c r="F89" s="430"/>
      <c r="G89" s="430"/>
      <c r="H89" s="430"/>
      <c r="I89" s="430"/>
      <c r="J89" s="430"/>
      <c r="K89" s="473" t="b">
        <v>0</v>
      </c>
      <c r="M89" s="34"/>
      <c r="N89" s="157" t="str">
        <f t="shared" si="1"/>
        <v>0</v>
      </c>
      <c r="P89" s="158">
        <f t="shared" si="2"/>
        <v>0</v>
      </c>
    </row>
    <row r="90" spans="1:18" ht="21" customHeight="1">
      <c r="A90" s="339"/>
      <c r="B90" s="430" t="s">
        <v>5615</v>
      </c>
      <c r="C90" s="430"/>
      <c r="D90" s="430"/>
      <c r="E90" s="430"/>
      <c r="F90" s="430"/>
      <c r="G90" s="430"/>
      <c r="H90" s="430"/>
      <c r="I90" s="430"/>
      <c r="J90" s="430"/>
      <c r="K90" s="408" t="b">
        <v>0</v>
      </c>
      <c r="L90" s="582" t="str">
        <f>IF(AND(H83=0,SUM(P87:P94)&gt;0),"Indicare il numero di dipendenti over-60 in B.6","")</f>
        <v/>
      </c>
      <c r="M90" s="30"/>
      <c r="N90" s="157" t="str">
        <f t="shared" si="1"/>
        <v>0</v>
      </c>
      <c r="O90" s="63"/>
      <c r="P90" s="158">
        <f t="shared" si="2"/>
        <v>0</v>
      </c>
      <c r="Q90" s="80"/>
    </row>
    <row r="91" spans="1:18" ht="21" customHeight="1">
      <c r="A91" s="339"/>
      <c r="B91" s="430" t="s">
        <v>5616</v>
      </c>
      <c r="C91" s="430"/>
      <c r="D91" s="430"/>
      <c r="E91" s="430"/>
      <c r="F91" s="430"/>
      <c r="G91" s="430"/>
      <c r="H91" s="430"/>
      <c r="I91" s="430"/>
      <c r="J91" s="430"/>
      <c r="K91" s="473" t="b">
        <v>0</v>
      </c>
      <c r="L91" s="582"/>
      <c r="M91" s="30"/>
      <c r="N91" s="157" t="str">
        <f t="shared" si="1"/>
        <v>0</v>
      </c>
      <c r="P91" s="158">
        <f t="shared" si="2"/>
        <v>0</v>
      </c>
      <c r="Q91" s="78"/>
    </row>
    <row r="92" spans="1:18" ht="21" customHeight="1">
      <c r="A92" s="339"/>
      <c r="B92" s="430" t="s">
        <v>5617</v>
      </c>
      <c r="C92" s="430"/>
      <c r="D92" s="430"/>
      <c r="E92" s="430"/>
      <c r="F92" s="430"/>
      <c r="G92" s="430"/>
      <c r="H92" s="430"/>
      <c r="I92" s="430"/>
      <c r="J92" s="430"/>
      <c r="K92" s="408" t="b">
        <v>0</v>
      </c>
      <c r="M92" s="34"/>
      <c r="N92" s="157" t="str">
        <f t="shared" si="1"/>
        <v>0</v>
      </c>
      <c r="P92" s="158">
        <f t="shared" si="2"/>
        <v>0</v>
      </c>
    </row>
    <row r="93" spans="1:18" ht="21" customHeight="1">
      <c r="A93" s="339"/>
      <c r="B93" s="430" t="s">
        <v>5618</v>
      </c>
      <c r="C93" s="430"/>
      <c r="D93" s="430"/>
      <c r="E93" s="430"/>
      <c r="F93" s="430"/>
      <c r="G93" s="430"/>
      <c r="H93" s="430"/>
      <c r="I93" s="430"/>
      <c r="J93" s="430"/>
      <c r="K93" s="473" t="b">
        <v>0</v>
      </c>
      <c r="M93" s="34"/>
      <c r="N93" s="157" t="str">
        <f t="shared" si="1"/>
        <v>0</v>
      </c>
      <c r="O93" s="157"/>
      <c r="P93" s="158">
        <f t="shared" si="2"/>
        <v>0</v>
      </c>
    </row>
    <row r="94" spans="1:18" ht="36" customHeight="1">
      <c r="A94" s="339"/>
      <c r="B94" s="815" t="s">
        <v>5619</v>
      </c>
      <c r="C94" s="815"/>
      <c r="D94" s="815"/>
      <c r="E94" s="815"/>
      <c r="F94" s="815"/>
      <c r="G94" s="815"/>
      <c r="H94" s="815"/>
      <c r="I94" s="815"/>
      <c r="J94" s="815"/>
      <c r="K94" s="408" t="b">
        <v>0</v>
      </c>
      <c r="M94" s="34"/>
      <c r="N94" s="157" t="str">
        <f t="shared" si="1"/>
        <v>0</v>
      </c>
      <c r="O94" s="55"/>
      <c r="P94" s="158">
        <f t="shared" si="2"/>
        <v>0</v>
      </c>
    </row>
    <row r="95" spans="1:18" ht="26.45" customHeight="1">
      <c r="A95" s="55"/>
      <c r="B95" s="353"/>
      <c r="C95" s="110"/>
      <c r="D95" s="353"/>
      <c r="E95" s="71"/>
      <c r="F95" s="96"/>
      <c r="G95" s="96"/>
      <c r="K95" s="431"/>
      <c r="L95" s="431"/>
      <c r="M95" s="431"/>
      <c r="N95" s="63"/>
      <c r="O95" s="63"/>
      <c r="P95" s="80"/>
      <c r="Q95" s="80"/>
    </row>
    <row r="96" spans="1:18" s="92" customFormat="1" ht="23.45" customHeight="1">
      <c r="A96" s="294" t="s">
        <v>5760</v>
      </c>
      <c r="B96" s="103"/>
      <c r="C96" s="103"/>
      <c r="E96" s="103"/>
      <c r="H96" s="425"/>
      <c r="J96" s="426"/>
      <c r="K96" s="582" t="str">
        <f>IF(H96&gt;H44+J44,"Attenzione: i dipendenti indicati superano il totale dei dipendenti indicati in B.1"&amp;" (pari a "&amp;H44+J44&amp;")",IF(AND(H96&gt;0,H83+H96&gt;H44+J44),"Attenzione: la somma di over-60 (B.6) e under-30 (B.8) (pari a "&amp;H83+H96&amp;") supera il totale dei dipendenti indicati in B.1"&amp;" (pari a "&amp;H44+J44&amp;")",""))</f>
        <v/>
      </c>
      <c r="L96" s="582"/>
      <c r="M96" s="426"/>
      <c r="N96" s="426"/>
      <c r="O96" s="426"/>
      <c r="P96" s="95"/>
      <c r="Q96" s="95"/>
      <c r="R96" s="95"/>
    </row>
    <row r="97" spans="1:24" s="92" customFormat="1" ht="23.45" customHeight="1">
      <c r="A97" s="426" t="s">
        <v>5620</v>
      </c>
      <c r="B97" s="103"/>
      <c r="C97" s="103"/>
      <c r="E97" s="103"/>
      <c r="H97" s="231" t="str">
        <f>IF(ISERROR(H96/SUM(H44:K44)),"",H96/SUM(H44:K44))</f>
        <v/>
      </c>
      <c r="I97" s="432"/>
      <c r="J97" s="432"/>
      <c r="K97" s="582"/>
      <c r="L97" s="582"/>
      <c r="M97" s="432"/>
      <c r="N97" s="432"/>
      <c r="O97" s="432"/>
      <c r="P97" s="95"/>
      <c r="Q97" s="95"/>
      <c r="R97" s="95"/>
    </row>
    <row r="98" spans="1:24" ht="20.100000000000001" customHeight="1">
      <c r="A98" s="426"/>
      <c r="C98" s="294"/>
      <c r="D98" s="294"/>
      <c r="E98" s="294"/>
      <c r="F98" s="294"/>
      <c r="G98" s="294"/>
      <c r="H98" s="294"/>
      <c r="I98" s="294"/>
      <c r="J98" s="294"/>
      <c r="K98" s="294"/>
      <c r="M98" s="34"/>
    </row>
    <row r="99" spans="1:24" s="22" customFormat="1" ht="20.100000000000001" customHeight="1">
      <c r="A99" s="294" t="s">
        <v>6077</v>
      </c>
      <c r="J99" s="299"/>
      <c r="L99" s="27"/>
      <c r="M99" s="27"/>
      <c r="Q99" s="71"/>
      <c r="R99" s="16"/>
    </row>
    <row r="100" spans="1:24" s="22" customFormat="1" ht="20.100000000000001" customHeight="1">
      <c r="A100" s="294"/>
      <c r="B100" s="433" t="s">
        <v>5621</v>
      </c>
      <c r="C100" s="430"/>
      <c r="D100" s="430"/>
      <c r="E100" s="430"/>
      <c r="F100" s="430"/>
      <c r="G100" s="430"/>
      <c r="H100" s="430"/>
      <c r="I100" s="430"/>
      <c r="J100" s="430"/>
      <c r="K100" s="473" t="b">
        <v>0</v>
      </c>
      <c r="M100" s="27"/>
      <c r="N100" s="157" t="str">
        <f>+IF(K100=TRUE,"1","0")</f>
        <v>0</v>
      </c>
      <c r="O100" s="157"/>
      <c r="P100" s="158">
        <f>N100*1</f>
        <v>0</v>
      </c>
      <c r="Q100" s="71"/>
      <c r="R100" s="16"/>
    </row>
    <row r="101" spans="1:24" s="22" customFormat="1" ht="22.35" customHeight="1">
      <c r="A101" s="339"/>
      <c r="B101" s="433" t="s">
        <v>5622</v>
      </c>
      <c r="C101" s="430"/>
      <c r="D101" s="430"/>
      <c r="E101" s="430"/>
      <c r="F101" s="430"/>
      <c r="G101" s="430"/>
      <c r="H101" s="430"/>
      <c r="I101" s="430"/>
      <c r="J101" s="430"/>
      <c r="K101" s="412" t="b">
        <v>0</v>
      </c>
      <c r="L101" s="30"/>
      <c r="M101" s="27"/>
      <c r="N101" s="157" t="str">
        <f>+IF(K101=TRUE,"1","0")</f>
        <v>0</v>
      </c>
      <c r="O101" s="157"/>
      <c r="P101" s="158">
        <f>N101*1</f>
        <v>0</v>
      </c>
      <c r="Q101" s="71"/>
      <c r="R101" s="16"/>
    </row>
    <row r="102" spans="1:24" s="22" customFormat="1" ht="22.35" customHeight="1">
      <c r="A102" s="339"/>
      <c r="B102" s="430" t="s">
        <v>5623</v>
      </c>
      <c r="C102" s="430"/>
      <c r="D102" s="430"/>
      <c r="E102" s="430"/>
      <c r="F102" s="430"/>
      <c r="G102" s="430"/>
      <c r="H102" s="430"/>
      <c r="I102" s="430"/>
      <c r="J102" s="430"/>
      <c r="K102" s="473" t="b">
        <v>0</v>
      </c>
      <c r="M102" s="27"/>
      <c r="N102" s="157" t="str">
        <f>+IF(K102=TRUE,"1","0")</f>
        <v>0</v>
      </c>
      <c r="O102" s="34"/>
      <c r="P102" s="158">
        <f>N102*1</f>
        <v>0</v>
      </c>
      <c r="Q102" s="71"/>
      <c r="R102" s="16"/>
    </row>
    <row r="103" spans="1:24" s="92" customFormat="1" ht="22.35" customHeight="1">
      <c r="A103" s="339"/>
      <c r="B103" s="430" t="s">
        <v>5624</v>
      </c>
      <c r="C103" s="430"/>
      <c r="D103" s="430"/>
      <c r="E103" s="430"/>
      <c r="F103" s="430"/>
      <c r="G103" s="430"/>
      <c r="H103" s="430"/>
      <c r="I103" s="430"/>
      <c r="J103" s="430"/>
      <c r="K103" s="412" t="b">
        <v>0</v>
      </c>
      <c r="L103" s="582" t="str">
        <f>IF(AND(H96=0,SUM(P100:P107)&gt;0),"Indicare il numero di dipendenti under-30 in B.8","")</f>
        <v/>
      </c>
      <c r="M103" s="16"/>
      <c r="N103" s="157" t="str">
        <f>+IF(K103=TRUE,"1","0")</f>
        <v>0</v>
      </c>
      <c r="O103" s="34"/>
      <c r="P103" s="158">
        <f>N103*1</f>
        <v>0</v>
      </c>
      <c r="Q103" s="317"/>
      <c r="R103" s="95"/>
    </row>
    <row r="104" spans="1:24" s="22" customFormat="1" ht="22.35" customHeight="1">
      <c r="A104" s="339"/>
      <c r="B104" s="430" t="s">
        <v>5625</v>
      </c>
      <c r="C104" s="430"/>
      <c r="D104" s="430"/>
      <c r="E104" s="430"/>
      <c r="F104" s="430"/>
      <c r="G104" s="430"/>
      <c r="H104" s="430"/>
      <c r="I104" s="430"/>
      <c r="J104" s="430"/>
      <c r="K104" s="473" t="b">
        <v>0</v>
      </c>
      <c r="L104" s="582"/>
      <c r="M104" s="27"/>
      <c r="N104" s="157" t="str">
        <f t="shared" ref="N104" si="3">+IF(K104=TRUE,"1","0")</f>
        <v>0</v>
      </c>
      <c r="O104" s="55"/>
      <c r="P104" s="158">
        <f t="shared" ref="P104" si="4">N104*1</f>
        <v>0</v>
      </c>
      <c r="Q104" s="71"/>
      <c r="R104" s="16"/>
    </row>
    <row r="105" spans="1:24" s="22" customFormat="1" ht="22.35" customHeight="1">
      <c r="A105" s="339"/>
      <c r="B105" s="430" t="s">
        <v>5626</v>
      </c>
      <c r="C105" s="430"/>
      <c r="D105" s="430"/>
      <c r="E105" s="430"/>
      <c r="F105" s="430"/>
      <c r="G105" s="430"/>
      <c r="H105" s="430"/>
      <c r="I105" s="430"/>
      <c r="J105" s="430"/>
      <c r="K105" s="412" t="b">
        <v>0</v>
      </c>
      <c r="M105" s="27"/>
      <c r="N105" s="157" t="str">
        <f>+IF(K105=TRUE,"1","0")</f>
        <v>0</v>
      </c>
      <c r="O105" s="157"/>
      <c r="P105" s="158">
        <f>N105*1</f>
        <v>0</v>
      </c>
      <c r="Q105" s="71"/>
      <c r="R105" s="16"/>
    </row>
    <row r="106" spans="1:24" s="92" customFormat="1" ht="34.5" customHeight="1">
      <c r="A106" s="59"/>
      <c r="B106" s="816" t="s">
        <v>5627</v>
      </c>
      <c r="C106" s="816"/>
      <c r="D106" s="816"/>
      <c r="E106" s="816"/>
      <c r="F106" s="816"/>
      <c r="G106" s="816"/>
      <c r="H106" s="816"/>
      <c r="I106" s="816"/>
      <c r="J106" s="434"/>
      <c r="K106" s="412" t="b">
        <v>0</v>
      </c>
      <c r="L106" s="25"/>
      <c r="M106" s="16"/>
      <c r="N106" s="157" t="str">
        <f>+IF(K106=TRUE,"1","0")</f>
        <v>0</v>
      </c>
      <c r="O106" s="34"/>
      <c r="P106" s="158">
        <f>N106*1</f>
        <v>0</v>
      </c>
      <c r="Q106" s="169"/>
      <c r="R106" s="95"/>
    </row>
    <row r="107" spans="1:24" s="93" customFormat="1" ht="20.100000000000001" customHeight="1">
      <c r="A107" s="294"/>
      <c r="B107" s="435" t="s">
        <v>5628</v>
      </c>
      <c r="C107" s="436"/>
      <c r="D107" s="437"/>
      <c r="E107" s="436"/>
      <c r="F107" s="436"/>
      <c r="G107" s="436"/>
      <c r="H107" s="436"/>
      <c r="I107" s="436"/>
      <c r="J107" s="436"/>
      <c r="K107" s="412" t="b">
        <v>0</v>
      </c>
      <c r="L107" s="334"/>
      <c r="M107" s="97"/>
      <c r="N107" s="157" t="str">
        <f>+IF(K107=TRUE,"1","0")</f>
        <v>0</v>
      </c>
      <c r="O107" s="34"/>
      <c r="P107" s="158">
        <f>N107*1</f>
        <v>0</v>
      </c>
      <c r="Q107" s="71"/>
      <c r="R107" s="71"/>
      <c r="S107" s="71"/>
      <c r="T107" s="71"/>
      <c r="U107" s="71"/>
    </row>
    <row r="108" spans="1:24" s="92" customFormat="1" ht="20.100000000000001" customHeight="1">
      <c r="B108" s="103"/>
      <c r="E108" s="112"/>
      <c r="F108" s="105"/>
      <c r="G108" s="105"/>
      <c r="L108" s="22"/>
      <c r="M108" s="51"/>
      <c r="N108" s="74"/>
      <c r="O108" s="63"/>
      <c r="P108" s="59"/>
      <c r="Q108" s="59"/>
      <c r="R108" s="95"/>
    </row>
    <row r="109" spans="1:24" s="91" customFormat="1" ht="18.600000000000001" customHeight="1">
      <c r="A109" s="612" t="s">
        <v>2989</v>
      </c>
      <c r="B109" s="612"/>
      <c r="C109" s="612"/>
      <c r="D109" s="612"/>
      <c r="E109" s="612"/>
      <c r="F109" s="612"/>
      <c r="G109" s="612"/>
      <c r="H109" s="612"/>
      <c r="I109" s="612"/>
      <c r="J109" s="612"/>
      <c r="K109" s="612"/>
      <c r="L109" s="11"/>
      <c r="M109" s="12"/>
    </row>
    <row r="110" spans="1:24" s="114" customFormat="1" ht="18.600000000000001" customHeight="1">
      <c r="A110" s="801" t="s">
        <v>2962</v>
      </c>
      <c r="B110" s="801"/>
      <c r="C110" s="801"/>
      <c r="D110" s="801"/>
      <c r="E110" s="801"/>
      <c r="F110" s="801"/>
      <c r="G110" s="801"/>
      <c r="H110" s="801"/>
      <c r="I110" s="801"/>
      <c r="J110" s="801"/>
      <c r="K110" s="801"/>
      <c r="L110" s="38"/>
      <c r="M110" s="52"/>
      <c r="N110" s="35"/>
      <c r="O110" s="35"/>
      <c r="P110" s="35"/>
      <c r="Q110" s="35"/>
      <c r="R110" s="35"/>
      <c r="S110" s="35"/>
      <c r="T110" s="35"/>
      <c r="U110" s="35"/>
      <c r="V110" s="35"/>
      <c r="W110" s="35"/>
      <c r="X110" s="35"/>
    </row>
    <row r="111" spans="1:24" s="114" customFormat="1" ht="18.600000000000001" customHeight="1">
      <c r="A111" s="115"/>
      <c r="B111" s="115"/>
      <c r="C111" s="115"/>
      <c r="D111" s="115"/>
      <c r="E111" s="115"/>
      <c r="F111" s="115"/>
      <c r="G111" s="115"/>
      <c r="H111" s="115"/>
      <c r="I111" s="116"/>
      <c r="J111" s="115"/>
      <c r="K111" s="115"/>
      <c r="L111" s="38"/>
      <c r="M111" s="52"/>
      <c r="N111" s="55"/>
      <c r="O111" s="55"/>
      <c r="P111" s="55"/>
      <c r="Q111" s="55"/>
      <c r="R111" s="55"/>
      <c r="S111" s="55"/>
      <c r="T111" s="55"/>
      <c r="U111" s="35"/>
      <c r="V111" s="35"/>
      <c r="W111" s="35"/>
      <c r="X111" s="35"/>
    </row>
    <row r="112" spans="1:24" s="91" customFormat="1" ht="18.600000000000001" customHeight="1">
      <c r="A112" s="332" t="s">
        <v>2961</v>
      </c>
      <c r="B112" s="117"/>
      <c r="C112" s="117"/>
      <c r="D112" s="117"/>
      <c r="E112" s="117"/>
      <c r="F112" s="117"/>
      <c r="G112" s="117"/>
      <c r="H112" s="117"/>
      <c r="I112" s="55"/>
      <c r="J112" s="117"/>
      <c r="K112" s="117"/>
      <c r="L112" s="11"/>
      <c r="M112" s="33"/>
      <c r="N112" s="117"/>
      <c r="O112" s="118"/>
      <c r="P112" s="55"/>
      <c r="Q112" s="55"/>
      <c r="R112" s="55"/>
      <c r="S112" s="55"/>
      <c r="T112" s="55"/>
      <c r="U112" s="55"/>
      <c r="V112" s="55"/>
      <c r="W112" s="55"/>
      <c r="X112" s="55"/>
    </row>
    <row r="113" spans="1:30" s="91" customFormat="1" ht="30.6" customHeight="1">
      <c r="A113" s="654"/>
      <c r="B113" s="654"/>
      <c r="C113" s="654"/>
      <c r="D113" s="654"/>
      <c r="E113" s="654"/>
      <c r="F113" s="654"/>
      <c r="G113" s="654"/>
      <c r="H113" s="655" t="s">
        <v>25</v>
      </c>
      <c r="I113" s="655"/>
      <c r="J113" s="656" t="s">
        <v>24</v>
      </c>
      <c r="K113" s="657"/>
      <c r="L113" s="11"/>
      <c r="M113" s="33"/>
      <c r="N113" s="55" t="s">
        <v>26</v>
      </c>
      <c r="O113" s="36"/>
      <c r="P113" s="36"/>
      <c r="Q113" s="36"/>
      <c r="R113" s="55"/>
      <c r="S113" s="55"/>
      <c r="T113" s="55"/>
      <c r="U113" s="55"/>
      <c r="V113" s="55"/>
      <c r="W113" s="55"/>
      <c r="X113" s="55"/>
    </row>
    <row r="114" spans="1:30" s="91" customFormat="1" ht="18.600000000000001" customHeight="1">
      <c r="A114" s="724" t="s">
        <v>5588</v>
      </c>
      <c r="B114" s="724"/>
      <c r="C114" s="724"/>
      <c r="D114" s="724"/>
      <c r="E114" s="724"/>
      <c r="F114" s="724"/>
      <c r="G114" s="725"/>
      <c r="H114" s="728"/>
      <c r="I114" s="729"/>
      <c r="J114" s="732"/>
      <c r="K114" s="729"/>
      <c r="L114" s="39" t="str">
        <f>IF(F126+G126+H126+I126=0,IF(H114&gt;0,"Nessun quadro/impieg./intermedio FT in B.2!",""),IF(H114=0,"Compilare Ferie Quadri/Impiegati/Intermedi",""))</f>
        <v/>
      </c>
      <c r="M114" s="53"/>
      <c r="N114" s="644" t="s">
        <v>27</v>
      </c>
      <c r="O114" s="644"/>
      <c r="P114" s="644"/>
      <c r="Q114" s="644"/>
      <c r="R114" s="644"/>
      <c r="S114" s="644"/>
      <c r="T114" s="55"/>
      <c r="U114" s="55"/>
      <c r="V114" s="55"/>
      <c r="W114" s="55"/>
      <c r="X114" s="55"/>
    </row>
    <row r="115" spans="1:30" s="91" customFormat="1" ht="18.600000000000001" customHeight="1">
      <c r="A115" s="726"/>
      <c r="B115" s="726"/>
      <c r="C115" s="726"/>
      <c r="D115" s="726"/>
      <c r="E115" s="726"/>
      <c r="F115" s="726"/>
      <c r="G115" s="727"/>
      <c r="H115" s="730"/>
      <c r="I115" s="731"/>
      <c r="J115" s="733"/>
      <c r="K115" s="731"/>
      <c r="L115" s="39" t="str">
        <f>IF(J126+K126=0,IF(J114&gt;0,"Nessun Operaio FT in B.2!",""),IF(J114=0,"Compilare Ferie Operai",""))</f>
        <v/>
      </c>
      <c r="M115" s="53"/>
      <c r="N115" s="653" t="s">
        <v>28</v>
      </c>
      <c r="O115" s="653"/>
      <c r="P115" s="653"/>
      <c r="Q115" s="55"/>
      <c r="R115" s="55"/>
      <c r="S115" s="55"/>
      <c r="T115" s="55"/>
      <c r="U115" s="55"/>
      <c r="V115" s="55"/>
      <c r="W115" s="55"/>
      <c r="X115" s="55"/>
    </row>
    <row r="116" spans="1:30" s="91" customFormat="1" ht="18.600000000000001" customHeight="1">
      <c r="A116" s="724" t="s">
        <v>314</v>
      </c>
      <c r="B116" s="724"/>
      <c r="C116" s="724"/>
      <c r="D116" s="724"/>
      <c r="E116" s="724"/>
      <c r="F116" s="724"/>
      <c r="G116" s="725"/>
      <c r="H116" s="740"/>
      <c r="I116" s="741"/>
      <c r="J116" s="744"/>
      <c r="K116" s="741"/>
      <c r="L116" s="39" t="str">
        <f>IF(F126+G126+H126+I126=0,IF(H116&gt;0,"Nessun quadro/impiegato/intermedio in B.2!",""),IF(H116=0,"Compilare Orario Quadri/Impiegati/Intermedi",IF(H116&gt;48,"Orario settimanale &gt; 48 ore?","")))</f>
        <v/>
      </c>
      <c r="M116" s="53"/>
      <c r="N116" s="119"/>
      <c r="O116" s="120" t="s">
        <v>29</v>
      </c>
      <c r="P116" s="121" t="s">
        <v>30</v>
      </c>
      <c r="Q116" s="55"/>
      <c r="R116" s="55"/>
      <c r="S116" s="55"/>
      <c r="T116" s="55"/>
      <c r="U116" s="55"/>
      <c r="V116" s="55"/>
      <c r="W116" s="55"/>
      <c r="X116" s="55"/>
    </row>
    <row r="117" spans="1:30" s="91" customFormat="1" ht="18.600000000000001" customHeight="1">
      <c r="A117" s="738"/>
      <c r="B117" s="738"/>
      <c r="C117" s="738"/>
      <c r="D117" s="738"/>
      <c r="E117" s="738"/>
      <c r="F117" s="738"/>
      <c r="G117" s="739"/>
      <c r="H117" s="742"/>
      <c r="I117" s="743"/>
      <c r="J117" s="745"/>
      <c r="K117" s="743"/>
      <c r="L117" s="39" t="str">
        <f>IF(J126+K126=0,IF(J116&gt;0,"Nessun operaio in B.2!",""),IF(J116=0,"Compilare Orario Operai",IF(J116&gt;48,"Orario settimanale &gt; 48?","")))</f>
        <v/>
      </c>
      <c r="M117" s="53"/>
      <c r="N117" s="122" t="s">
        <v>31</v>
      </c>
      <c r="O117" s="123" t="e">
        <f>H114/(F126+G126+H126+I126)</f>
        <v>#DIV/0!</v>
      </c>
      <c r="P117" s="124" t="e">
        <f>J114/(J126+K126)</f>
        <v>#DIV/0!</v>
      </c>
      <c r="Q117" s="55"/>
      <c r="R117" s="55"/>
      <c r="S117" s="55"/>
      <c r="T117" s="55"/>
      <c r="U117" s="55"/>
      <c r="V117" s="55"/>
      <c r="W117" s="55"/>
      <c r="X117" s="55"/>
    </row>
    <row r="118" spans="1:30" s="91" customFormat="1" ht="33.6" customHeight="1">
      <c r="A118" s="746" t="s">
        <v>306</v>
      </c>
      <c r="B118" s="746"/>
      <c r="C118" s="746"/>
      <c r="D118" s="746"/>
      <c r="E118" s="746"/>
      <c r="F118" s="746"/>
      <c r="G118" s="747"/>
      <c r="H118" s="748"/>
      <c r="I118" s="749"/>
      <c r="J118" s="750"/>
      <c r="K118" s="749"/>
      <c r="L118" s="38"/>
      <c r="M118" s="33"/>
      <c r="N118" s="122" t="s">
        <v>32</v>
      </c>
      <c r="O118" s="123" t="e">
        <f>H116/(F126+G126+H126+I126)</f>
        <v>#DIV/0!</v>
      </c>
      <c r="P118" s="124" t="e">
        <f>J116/(J126+K126)</f>
        <v>#DIV/0!</v>
      </c>
      <c r="Q118" s="55"/>
      <c r="R118" s="55"/>
      <c r="S118" s="55"/>
      <c r="T118" s="55"/>
      <c r="U118" s="55"/>
      <c r="V118" s="55"/>
      <c r="W118" s="55"/>
      <c r="X118" s="55"/>
    </row>
    <row r="119" spans="1:30" s="91" customFormat="1" ht="18.600000000000001" customHeight="1">
      <c r="A119" s="736" t="s">
        <v>305</v>
      </c>
      <c r="B119" s="736"/>
      <c r="C119" s="736"/>
      <c r="D119" s="736"/>
      <c r="E119" s="736"/>
      <c r="F119" s="736"/>
      <c r="G119" s="736"/>
      <c r="H119" s="736"/>
      <c r="I119" s="736"/>
      <c r="J119" s="736"/>
      <c r="K119" s="736"/>
      <c r="L119" s="11"/>
      <c r="M119" s="33"/>
      <c r="N119" s="55"/>
      <c r="O119" s="34"/>
      <c r="P119" s="34"/>
      <c r="Q119" s="55"/>
      <c r="R119" s="55"/>
      <c r="S119" s="55"/>
      <c r="T119" s="55"/>
      <c r="U119" s="55"/>
      <c r="V119" s="55"/>
      <c r="W119" s="55"/>
      <c r="X119" s="55"/>
    </row>
    <row r="120" spans="1:30" s="91" customFormat="1" ht="18.600000000000001" customHeight="1">
      <c r="A120" s="117"/>
      <c r="B120" s="117"/>
      <c r="C120" s="117"/>
      <c r="D120" s="117"/>
      <c r="E120" s="117"/>
      <c r="F120" s="117"/>
      <c r="G120" s="117"/>
      <c r="H120" s="117"/>
      <c r="I120" s="55"/>
      <c r="J120" s="117"/>
      <c r="K120" s="117"/>
      <c r="L120" s="11"/>
      <c r="M120" s="33"/>
      <c r="N120" s="117"/>
      <c r="O120" s="125"/>
      <c r="P120" s="34"/>
      <c r="Q120" s="55"/>
      <c r="R120" s="55"/>
      <c r="S120" s="55"/>
      <c r="T120" s="55"/>
      <c r="U120" s="55"/>
      <c r="V120" s="55"/>
      <c r="W120" s="55"/>
      <c r="X120" s="55"/>
    </row>
    <row r="121" spans="1:30" s="91" customFormat="1" ht="31.35" customHeight="1">
      <c r="A121" s="737" t="s">
        <v>5589</v>
      </c>
      <c r="B121" s="737"/>
      <c r="C121" s="737"/>
      <c r="D121" s="737"/>
      <c r="E121" s="737"/>
      <c r="F121" s="737"/>
      <c r="G121" s="737"/>
      <c r="H121" s="737"/>
      <c r="I121" s="737"/>
      <c r="J121" s="737"/>
      <c r="K121" s="737"/>
      <c r="L121" s="11"/>
      <c r="M121" s="33"/>
      <c r="N121" s="758"/>
      <c r="O121" s="758"/>
      <c r="P121" s="751" t="s">
        <v>33</v>
      </c>
      <c r="Q121" s="751"/>
      <c r="R121" s="752"/>
      <c r="S121" s="751" t="s">
        <v>21</v>
      </c>
      <c r="T121" s="751"/>
      <c r="U121" s="752"/>
      <c r="V121" s="751" t="s">
        <v>34</v>
      </c>
      <c r="W121" s="751"/>
      <c r="X121" s="752"/>
      <c r="Y121" s="751" t="s">
        <v>24</v>
      </c>
      <c r="Z121" s="751"/>
      <c r="AA121" s="752"/>
      <c r="AC121" s="404" t="s">
        <v>2980</v>
      </c>
      <c r="AD121" s="438">
        <v>365</v>
      </c>
    </row>
    <row r="122" spans="1:30" s="91" customFormat="1" ht="29.1" customHeight="1">
      <c r="A122" s="753" t="s">
        <v>35</v>
      </c>
      <c r="B122" s="753"/>
      <c r="C122" s="753"/>
      <c r="D122" s="753"/>
      <c r="E122" s="753"/>
      <c r="F122" s="753"/>
      <c r="G122" s="753"/>
      <c r="H122" s="753"/>
      <c r="I122" s="753"/>
      <c r="J122" s="753"/>
      <c r="K122" s="753"/>
      <c r="L122" s="11"/>
      <c r="M122" s="33"/>
      <c r="N122" s="758"/>
      <c r="O122" s="758"/>
      <c r="P122" s="126" t="s">
        <v>12</v>
      </c>
      <c r="Q122" s="127" t="s">
        <v>13</v>
      </c>
      <c r="R122" s="128" t="s">
        <v>33</v>
      </c>
      <c r="S122" s="126" t="s">
        <v>12</v>
      </c>
      <c r="T122" s="127" t="s">
        <v>13</v>
      </c>
      <c r="U122" s="128" t="s">
        <v>33</v>
      </c>
      <c r="V122" s="126" t="s">
        <v>12</v>
      </c>
      <c r="W122" s="127" t="s">
        <v>13</v>
      </c>
      <c r="X122" s="128" t="s">
        <v>33</v>
      </c>
      <c r="Y122" s="126" t="s">
        <v>12</v>
      </c>
      <c r="Z122" s="127" t="s">
        <v>13</v>
      </c>
      <c r="AA122" s="128" t="s">
        <v>33</v>
      </c>
      <c r="AC122" s="405" t="s">
        <v>2981</v>
      </c>
      <c r="AD122" s="438">
        <v>104</v>
      </c>
    </row>
    <row r="123" spans="1:30" s="91" customFormat="1" ht="18.600000000000001" customHeight="1">
      <c r="A123" s="757" t="s">
        <v>36</v>
      </c>
      <c r="B123" s="757"/>
      <c r="C123" s="757"/>
      <c r="D123" s="757"/>
      <c r="E123" s="757"/>
      <c r="F123" s="755" t="s">
        <v>312</v>
      </c>
      <c r="G123" s="756"/>
      <c r="H123" s="756"/>
      <c r="I123" s="756"/>
      <c r="J123" s="756"/>
      <c r="K123" s="756"/>
      <c r="L123" s="11"/>
      <c r="M123" s="33"/>
      <c r="N123" s="129" t="s">
        <v>37</v>
      </c>
      <c r="O123" s="129"/>
      <c r="P123" s="124">
        <f>+S123+V123+Y123</f>
        <v>0</v>
      </c>
      <c r="Q123" s="130">
        <f>+T123+W123+Z123</f>
        <v>0</v>
      </c>
      <c r="R123" s="131">
        <f>+U123+X123+AA123</f>
        <v>0</v>
      </c>
      <c r="S123" s="124">
        <f>+$F$126</f>
        <v>0</v>
      </c>
      <c r="T123" s="130">
        <f>$G$126</f>
        <v>0</v>
      </c>
      <c r="U123" s="131">
        <f>+S123+T123</f>
        <v>0</v>
      </c>
      <c r="V123" s="124">
        <f>$H$126</f>
        <v>0</v>
      </c>
      <c r="W123" s="130">
        <f>$I$126</f>
        <v>0</v>
      </c>
      <c r="X123" s="131">
        <f>+V123+W123</f>
        <v>0</v>
      </c>
      <c r="Y123" s="124">
        <f>$J$126</f>
        <v>0</v>
      </c>
      <c r="Z123" s="130">
        <f>$K$126</f>
        <v>0</v>
      </c>
      <c r="AA123" s="131">
        <f>+Y123+Z123</f>
        <v>0</v>
      </c>
      <c r="AC123" s="405" t="s">
        <v>2982</v>
      </c>
      <c r="AD123" s="438">
        <v>10</v>
      </c>
    </row>
    <row r="124" spans="1:30" s="91" customFormat="1" ht="18.600000000000001" customHeight="1">
      <c r="A124" s="117"/>
      <c r="B124" s="117"/>
      <c r="C124" s="117"/>
      <c r="D124" s="117"/>
      <c r="E124" s="132"/>
      <c r="F124" s="754" t="s">
        <v>21</v>
      </c>
      <c r="G124" s="754"/>
      <c r="H124" s="754" t="s">
        <v>34</v>
      </c>
      <c r="I124" s="754"/>
      <c r="J124" s="754" t="s">
        <v>24</v>
      </c>
      <c r="K124" s="754"/>
      <c r="L124" s="11"/>
      <c r="M124" s="33"/>
      <c r="N124" s="129" t="s">
        <v>38</v>
      </c>
      <c r="O124" s="129"/>
      <c r="P124" s="133" t="str">
        <f>IF(P123&gt;0,+(S124*S123+V124*V123+Y124*Y123)/P123,"0")</f>
        <v>0</v>
      </c>
      <c r="Q124" s="134" t="str">
        <f>IF(Q123&gt;0,+(T124*T123+W124*W123+Z124*Z123)/Q123,"0")</f>
        <v>0</v>
      </c>
      <c r="R124" s="135" t="str">
        <f>IF(P123&gt;0,IF(Q123&gt;0,+(P124*P123+Q124*Q123)/R123,P124),Q124)</f>
        <v>0</v>
      </c>
      <c r="S124" s="133" t="str">
        <f>IF(S123&gt;0,(((AD121-AD122-AD123-AD124-H114)/5)*(H116-(H118/60))-F136/S123),"0")</f>
        <v>0</v>
      </c>
      <c r="T124" s="134" t="str">
        <f>IF(T123&gt;0,(((AD121-AD122-AD123-AD124-H114)/5)*(H116-(H118/60))-G136/T123),"0")</f>
        <v>0</v>
      </c>
      <c r="U124" s="135" t="str">
        <f>IF(S123&gt;0,IF(T123&gt;0,+(S124*S123+T124*T123)/U123,S124),T124)</f>
        <v>0</v>
      </c>
      <c r="V124" s="133" t="str">
        <f>IF(V123&gt;0,(((AD121-AD122-AD123-AD124-H114)/5)*(H116-(H118/60))-H136/V123),"0")</f>
        <v>0</v>
      </c>
      <c r="W124" s="134" t="str">
        <f>IF(W123&gt;0,(((AD121-AD122-AD123-AD124-H114)/5)*(H116-(H118/60))-I136/W123),"0")</f>
        <v>0</v>
      </c>
      <c r="X124" s="135" t="str">
        <f>IF(V123&gt;0,IF(W123&gt;0,+(V124*V123+W124*W123)/X123,V124),W124)</f>
        <v>0</v>
      </c>
      <c r="Y124" s="133" t="str">
        <f>IF(Y123&gt;0,(((AD121-AD122-AD123-AD124-J114)/5)*(J116-(J118/60))-J136/Y123),"0")</f>
        <v>0</v>
      </c>
      <c r="Z124" s="134" t="str">
        <f>IF(Z123&gt;0,(((AD121-AD122-AD123-AD124-J114)/5)*(J116-(J118/60))-K136/Z123),"0")</f>
        <v>0</v>
      </c>
      <c r="AA124" s="135" t="str">
        <f>IF(Y123&gt;0,IF(Z123&gt;0,+(Y124*Y123+Z124*Z123)/AA123,Y124),Z124)</f>
        <v>0</v>
      </c>
      <c r="AC124" s="405" t="s">
        <v>2983</v>
      </c>
      <c r="AD124" s="438">
        <v>1</v>
      </c>
    </row>
    <row r="125" spans="1:30" s="91" customFormat="1" ht="18.600000000000001" customHeight="1">
      <c r="A125" s="117"/>
      <c r="B125" s="117"/>
      <c r="C125" s="117"/>
      <c r="D125" s="117"/>
      <c r="E125" s="132"/>
      <c r="F125" s="136" t="s">
        <v>12</v>
      </c>
      <c r="G125" s="137" t="s">
        <v>13</v>
      </c>
      <c r="H125" s="136" t="s">
        <v>12</v>
      </c>
      <c r="I125" s="138" t="s">
        <v>13</v>
      </c>
      <c r="J125" s="136" t="s">
        <v>12</v>
      </c>
      <c r="K125" s="137" t="s">
        <v>13</v>
      </c>
      <c r="L125" s="11"/>
      <c r="M125" s="33"/>
      <c r="N125" s="129" t="s">
        <v>39</v>
      </c>
      <c r="O125" s="129"/>
      <c r="P125" s="133" t="str">
        <f>IF(P123&gt;0,+(S125*S123+V125*V123+Y125*Y123)/P123,"0")</f>
        <v>0</v>
      </c>
      <c r="Q125" s="134" t="str">
        <f>IF(Q123,+(T125*T123+W125*W123+Z125*Z123)/Q123,"0")</f>
        <v>0</v>
      </c>
      <c r="R125" s="135" t="str">
        <f>IF(P123&gt;0,IF(Q123&gt;0,+(P125*P123+Q125*Q123)/R123,P125),Q125)</f>
        <v>0</v>
      </c>
      <c r="S125" s="133" t="str">
        <f>IF(S123&gt;0,+S124-(F127+F128+F130+F131+F133+F134+F135)/S123,"0")</f>
        <v>0</v>
      </c>
      <c r="T125" s="134" t="str">
        <f>IF(T123&gt;0,+T124-(G127+G128+G130+G131+G133+G134+G135)/T123,"0")</f>
        <v>0</v>
      </c>
      <c r="U125" s="135" t="str">
        <f>IF(S123&gt;0,IF(T123&gt;0,+(S125*S123+T125*T123)/U123,S125),T125)</f>
        <v>0</v>
      </c>
      <c r="V125" s="133" t="str">
        <f>IF(V123&gt;0,+V124-(H127+H128+H130+H131+H133+H134+H135)/V123,"0")</f>
        <v>0</v>
      </c>
      <c r="W125" s="134" t="str">
        <f>IF(W123&gt;0,+W124-(I127+I128+I130+I131+I133+I134+I135)/W123,"0")</f>
        <v>0</v>
      </c>
      <c r="X125" s="135" t="str">
        <f>IF(V123&gt;0,IF(W123&gt;0,+(V125*V123+W125*W123)/X123,V125),W125)</f>
        <v>0</v>
      </c>
      <c r="Y125" s="133" t="str">
        <f>IF(Y123&gt;0,+Y124-(J127+J128+J130+J131+J133+J134+J135)/Y123,"0")</f>
        <v>0</v>
      </c>
      <c r="Z125" s="134" t="str">
        <f>IF(Z123&gt;0,+Z124-(K127+K128+K130+K131+K133+K134+K135)/Z123,"0")</f>
        <v>0</v>
      </c>
      <c r="AA125" s="135" t="str">
        <f>IF(Y123&gt;0,IF(Z123&gt;0,+(Y125*Y123+Z125*Z123)/AA123,Y125),Z125)</f>
        <v>0</v>
      </c>
    </row>
    <row r="126" spans="1:30" s="91" customFormat="1" ht="27" customHeight="1">
      <c r="A126" s="734" t="s">
        <v>5590</v>
      </c>
      <c r="B126" s="734"/>
      <c r="C126" s="734"/>
      <c r="D126" s="734"/>
      <c r="E126" s="735"/>
      <c r="F126" s="229">
        <f>+(D53+H53-E53-I53)/2</f>
        <v>0</v>
      </c>
      <c r="G126" s="230">
        <f>(F53+J53-G53-K53)/2</f>
        <v>0</v>
      </c>
      <c r="H126" s="229">
        <f>+(D54+D55+H54+H55-E54-E55-I54-I55)/2</f>
        <v>0</v>
      </c>
      <c r="I126" s="230">
        <f>+(F54+F55+J54+J55-G54-G55-K54-K55)/2</f>
        <v>0</v>
      </c>
      <c r="J126" s="229">
        <f>+(D56+H56-E56-I56)/2</f>
        <v>0</v>
      </c>
      <c r="K126" s="230">
        <f>+(F56+J56-G56-K56)/2</f>
        <v>0</v>
      </c>
      <c r="L126" s="11"/>
      <c r="M126" s="33"/>
      <c r="N126" s="139" t="s">
        <v>40</v>
      </c>
      <c r="O126" s="140"/>
      <c r="P126" s="124" t="str">
        <f>IF(P123&gt;0,+(S126*S123+V126*V123+Y126*Y123)/P123,"0")</f>
        <v>0</v>
      </c>
      <c r="Q126" s="130" t="str">
        <f>IF(Q123&gt;0,+(T126*T123+W126*W123+Z126*Z123)/Q123,"0")</f>
        <v>0</v>
      </c>
      <c r="R126" s="131" t="str">
        <f>IF(P123&gt;0,IF(Q123&gt;0,+R124-R125,P126),Q126)</f>
        <v>0</v>
      </c>
      <c r="S126" s="124" t="str">
        <f>IF(S123&gt;0,+S124-S125,"0")</f>
        <v>0</v>
      </c>
      <c r="T126" s="130" t="str">
        <f>IF(T123&gt;0,+T124-T125,"0")</f>
        <v>0</v>
      </c>
      <c r="U126" s="131" t="str">
        <f>IF(S123&gt;0,IF(T123&gt;0,+U124-U125,S126),T126)</f>
        <v>0</v>
      </c>
      <c r="V126" s="124" t="str">
        <f>IF(V123&gt;0,+V124-V125,"0")</f>
        <v>0</v>
      </c>
      <c r="W126" s="130" t="str">
        <f>IF(W123&gt;0,+W124-W125,"0")</f>
        <v>0</v>
      </c>
      <c r="X126" s="131" t="str">
        <f>IF(V123&gt;0,IF(W123&gt;0,+X124-X125,V126),W126)</f>
        <v>0</v>
      </c>
      <c r="Y126" s="124" t="str">
        <f>IF(Y123&gt;0,+Y124-Y125,"0")</f>
        <v>0</v>
      </c>
      <c r="Z126" s="130" t="str">
        <f>IF(Z123&gt;0,+Z124-Z125,"0")</f>
        <v>0</v>
      </c>
      <c r="AA126" s="131" t="str">
        <f>IF(Y123&gt;0,IF(Z123&gt;0,+AA124-AA125,Y126),Z126)</f>
        <v>0</v>
      </c>
    </row>
    <row r="127" spans="1:30" s="91" customFormat="1" ht="18.600000000000001" customHeight="1">
      <c r="A127" s="653" t="s">
        <v>41</v>
      </c>
      <c r="B127" s="653"/>
      <c r="C127" s="653"/>
      <c r="D127" s="653"/>
      <c r="E127" s="653"/>
      <c r="F127" s="180"/>
      <c r="G127" s="181"/>
      <c r="H127" s="180"/>
      <c r="I127" s="181"/>
      <c r="J127" s="180"/>
      <c r="K127" s="181"/>
      <c r="L127" s="17" t="str">
        <f>IF(F126+F127+F128+F130+F131+F132+F133+F134+F135+F136=0,"",IF(F126=0,IF(F127+F128+F130+F131+F132+F133+F134+F135+F136+F129&gt;0,"Attenzione Zero Quadri M full-time in B.2!",""),IF(F127+F128+F130+F131+F132+F133+F134+F135=0,"Nessuna assenza per Quadri M?","")))</f>
        <v/>
      </c>
      <c r="M127" s="53"/>
      <c r="N127" s="55" t="s">
        <v>42</v>
      </c>
      <c r="O127" s="55"/>
      <c r="P127" s="141"/>
      <c r="Q127" s="142"/>
      <c r="R127" s="143"/>
      <c r="S127" s="141" t="str">
        <f>IF(S$123&gt;0,+F127/S$123/8,"0")</f>
        <v>0</v>
      </c>
      <c r="T127" s="142" t="str">
        <f>IF(T$123&gt;0,+G127/T$123/8,"0")</f>
        <v>0</v>
      </c>
      <c r="U127" s="143"/>
      <c r="V127" s="141" t="str">
        <f>IF(V$123&gt;0,+H127/V$123/8,"0")</f>
        <v>0</v>
      </c>
      <c r="W127" s="142" t="str">
        <f>IF(W$123&gt;0,+I127/W$123/8,"0")</f>
        <v>0</v>
      </c>
      <c r="X127" s="143"/>
      <c r="Y127" s="141" t="str">
        <f>IF(Y$123&gt;0,+J127/Y$123/8,"0")</f>
        <v>0</v>
      </c>
      <c r="Z127" s="142" t="str">
        <f>IF(Z$123&gt;0,+K127/Z$123/8,"0")</f>
        <v>0</v>
      </c>
      <c r="AA127" s="143"/>
    </row>
    <row r="128" spans="1:30" s="91" customFormat="1" ht="18.600000000000001" customHeight="1">
      <c r="A128" s="653" t="s">
        <v>311</v>
      </c>
      <c r="B128" s="653"/>
      <c r="C128" s="653"/>
      <c r="D128" s="653"/>
      <c r="E128" s="653"/>
      <c r="F128" s="180"/>
      <c r="G128" s="181"/>
      <c r="H128" s="180"/>
      <c r="I128" s="181"/>
      <c r="J128" s="180"/>
      <c r="K128" s="181"/>
      <c r="L128" s="17" t="str">
        <f>IF(G126+G127+G128+G130+G131+G132+G133+G134+G135+G136=0,"",IF(G126=0,IF(G127+G128+G130+G131+G132+G133+G134+G135+G136+G129&gt;0,"Attenzione Zero Quadri F full-time in B.2!",""),IF(G127+G128+G130+G131+G132+G133+G134+G135=0,"Nessuna assenza per Quadri F?","")))</f>
        <v/>
      </c>
      <c r="M128" s="53"/>
      <c r="N128" s="55" t="s">
        <v>43</v>
      </c>
      <c r="O128" s="55"/>
      <c r="P128" s="141"/>
      <c r="Q128" s="142"/>
      <c r="R128" s="143"/>
      <c r="S128" s="141" t="str">
        <f t="shared" ref="S128:T135" si="5">IF(S$123&gt;0,+F128/S$123/8,"0")</f>
        <v>0</v>
      </c>
      <c r="T128" s="142" t="str">
        <f t="shared" si="5"/>
        <v>0</v>
      </c>
      <c r="U128" s="143"/>
      <c r="V128" s="141" t="str">
        <f t="shared" ref="V128:W136" si="6">IF(V$123&gt;0,+H128/V$123/8,"0")</f>
        <v>0</v>
      </c>
      <c r="W128" s="142" t="str">
        <f>IF(W$123&gt;0,+I128/W$123/8,"0")</f>
        <v>0</v>
      </c>
      <c r="X128" s="143"/>
      <c r="Y128" s="141" t="str">
        <f t="shared" ref="Y128:Z136" si="7">IF(Y$123&gt;0,+J128/Y$123/8,"0")</f>
        <v>0</v>
      </c>
      <c r="Z128" s="142" t="str">
        <f t="shared" si="7"/>
        <v>0</v>
      </c>
      <c r="AA128" s="143"/>
    </row>
    <row r="129" spans="1:27" s="91" customFormat="1" ht="18.600000000000001" customHeight="1">
      <c r="A129" s="802" t="s">
        <v>3027</v>
      </c>
      <c r="B129" s="802"/>
      <c r="C129" s="802"/>
      <c r="D129" s="802"/>
      <c r="E129" s="802"/>
      <c r="F129" s="182"/>
      <c r="G129" s="183"/>
      <c r="H129" s="182"/>
      <c r="I129" s="183"/>
      <c r="J129" s="182"/>
      <c r="K129" s="183"/>
      <c r="L129" s="185" t="str">
        <f>IF(OR(F129&gt;F128,G129&gt;G128,H129&gt;H128,I129&gt;I128,J129&gt;J128,K129&gt;K128),"Attenzione: Carenza &gt; Malattie non professionali (punto 2.)","")</f>
        <v/>
      </c>
      <c r="M129" s="33"/>
      <c r="N129" s="184" t="s">
        <v>309</v>
      </c>
      <c r="O129" s="144"/>
      <c r="P129" s="145"/>
      <c r="Q129" s="146"/>
      <c r="R129" s="147"/>
      <c r="S129" s="283" t="str">
        <f t="shared" si="5"/>
        <v>0</v>
      </c>
      <c r="T129" s="284" t="str">
        <f t="shared" si="5"/>
        <v>0</v>
      </c>
      <c r="U129" s="285"/>
      <c r="V129" s="283" t="str">
        <f t="shared" si="6"/>
        <v>0</v>
      </c>
      <c r="W129" s="284" t="str">
        <f t="shared" si="6"/>
        <v>0</v>
      </c>
      <c r="X129" s="285"/>
      <c r="Y129" s="283" t="str">
        <f t="shared" si="7"/>
        <v>0</v>
      </c>
      <c r="Z129" s="284" t="str">
        <f t="shared" si="7"/>
        <v>0</v>
      </c>
      <c r="AA129" s="147"/>
    </row>
    <row r="130" spans="1:27" s="91" customFormat="1" ht="18.600000000000001" customHeight="1">
      <c r="A130" s="650" t="s">
        <v>44</v>
      </c>
      <c r="B130" s="650"/>
      <c r="C130" s="650"/>
      <c r="D130" s="650"/>
      <c r="E130" s="650"/>
      <c r="F130" s="180"/>
      <c r="G130" s="181"/>
      <c r="H130" s="180"/>
      <c r="I130" s="181"/>
      <c r="J130" s="180"/>
      <c r="K130" s="181"/>
      <c r="L130" s="42"/>
      <c r="M130" s="54"/>
      <c r="N130" s="55" t="s">
        <v>45</v>
      </c>
      <c r="O130" s="55"/>
      <c r="P130" s="141"/>
      <c r="Q130" s="142"/>
      <c r="R130" s="143"/>
      <c r="S130" s="141" t="str">
        <f t="shared" si="5"/>
        <v>0</v>
      </c>
      <c r="T130" s="142" t="str">
        <f t="shared" si="5"/>
        <v>0</v>
      </c>
      <c r="U130" s="143"/>
      <c r="V130" s="141" t="str">
        <f t="shared" si="6"/>
        <v>0</v>
      </c>
      <c r="W130" s="142" t="str">
        <f t="shared" si="6"/>
        <v>0</v>
      </c>
      <c r="X130" s="143"/>
      <c r="Y130" s="141" t="str">
        <f t="shared" si="7"/>
        <v>0</v>
      </c>
      <c r="Z130" s="142" t="str">
        <f t="shared" si="7"/>
        <v>0</v>
      </c>
      <c r="AA130" s="143"/>
    </row>
    <row r="131" spans="1:27" s="91" customFormat="1" ht="18.600000000000001" customHeight="1">
      <c r="A131" s="650" t="s">
        <v>2963</v>
      </c>
      <c r="B131" s="650"/>
      <c r="C131" s="650"/>
      <c r="D131" s="650"/>
      <c r="E131" s="652"/>
      <c r="F131" s="180"/>
      <c r="G131" s="181"/>
      <c r="H131" s="180"/>
      <c r="I131" s="181"/>
      <c r="J131" s="180"/>
      <c r="K131" s="181"/>
      <c r="L131" s="17" t="str">
        <f>IF(H126+H127+H128+H130+H131+H132+H133+H134+H135+H136+H137=0,"",IF(H126=0,IF(H127+H128+H130+H131+H132+H133+H134+H135+H136+H129&gt;0,"Attenzione Zero Impiegati/Intermedi M full-time in B.2!",""),IF(H127+H128+H130+H131+H132+H133+H134+H135=0,"Nessuna assenza per Impiegati/Intermedi M?","")))</f>
        <v/>
      </c>
      <c r="M131" s="53"/>
      <c r="N131" s="55" t="s">
        <v>2967</v>
      </c>
      <c r="O131" s="55"/>
      <c r="P131" s="141"/>
      <c r="Q131" s="142"/>
      <c r="R131" s="143"/>
      <c r="S131" s="141" t="str">
        <f t="shared" si="5"/>
        <v>0</v>
      </c>
      <c r="T131" s="142" t="str">
        <f t="shared" si="5"/>
        <v>0</v>
      </c>
      <c r="U131" s="143"/>
      <c r="V131" s="141" t="str">
        <f t="shared" si="6"/>
        <v>0</v>
      </c>
      <c r="W131" s="142" t="str">
        <f t="shared" si="6"/>
        <v>0</v>
      </c>
      <c r="X131" s="143"/>
      <c r="Y131" s="141" t="str">
        <f t="shared" si="7"/>
        <v>0</v>
      </c>
      <c r="Z131" s="142" t="str">
        <f t="shared" si="7"/>
        <v>0</v>
      </c>
      <c r="AA131" s="143"/>
    </row>
    <row r="132" spans="1:27" s="91" customFormat="1" ht="18.600000000000001" hidden="1" customHeight="1">
      <c r="A132" s="639" t="s">
        <v>2964</v>
      </c>
      <c r="B132" s="639"/>
      <c r="C132" s="639"/>
      <c r="D132" s="639"/>
      <c r="E132" s="640"/>
      <c r="F132" s="180"/>
      <c r="G132" s="181"/>
      <c r="H132" s="180"/>
      <c r="I132" s="181"/>
      <c r="J132" s="180"/>
      <c r="K132" s="181"/>
      <c r="L132" s="44"/>
      <c r="M132" s="55"/>
      <c r="N132" s="184" t="s">
        <v>46</v>
      </c>
      <c r="O132" s="148"/>
      <c r="P132" s="149"/>
      <c r="Q132" s="150"/>
      <c r="R132" s="151"/>
      <c r="S132" s="283" t="str">
        <f t="shared" ref="S132" si="8">IF(S$123&gt;0,+F132/S$123/8,"0")</f>
        <v>0</v>
      </c>
      <c r="T132" s="284" t="str">
        <f t="shared" ref="T132" si="9">IF(T$123&gt;0,+G132/T$123/8,"0")</f>
        <v>0</v>
      </c>
      <c r="U132" s="285"/>
      <c r="V132" s="283" t="str">
        <f t="shared" ref="V132" si="10">IF(V$123&gt;0,+H132/V$123/8,"0")</f>
        <v>0</v>
      </c>
      <c r="W132" s="284" t="str">
        <f t="shared" ref="W132" si="11">IF(W$123&gt;0,+I132/W$123/8,"0")</f>
        <v>0</v>
      </c>
      <c r="X132" s="285"/>
      <c r="Y132" s="283" t="str">
        <f t="shared" ref="Y132" si="12">IF(Y$123&gt;0,+J132/Y$123/8,"0")</f>
        <v>0</v>
      </c>
      <c r="Z132" s="284" t="str">
        <f t="shared" ref="Z132" si="13">IF(Z$123&gt;0,+K132/Z$123/8,"0")</f>
        <v>0</v>
      </c>
      <c r="AA132" s="151"/>
    </row>
    <row r="133" spans="1:27" s="91" customFormat="1" ht="18.600000000000001" customHeight="1">
      <c r="A133" s="650" t="s">
        <v>2965</v>
      </c>
      <c r="B133" s="650"/>
      <c r="C133" s="650"/>
      <c r="D133" s="650"/>
      <c r="E133" s="650"/>
      <c r="F133" s="180"/>
      <c r="G133" s="181"/>
      <c r="H133" s="180"/>
      <c r="I133" s="181"/>
      <c r="J133" s="180"/>
      <c r="K133" s="181"/>
      <c r="L133" s="17" t="str">
        <f>IF(I126+I127+I128+I130+I131+I132+I133+I134+I135+I136+I137=0,"",IF(I126=0,IF(I127+I128+I130+I131+I132+I133+I134+I135+I136+I129&gt;0,"Attenzione Zero Impiegati/Intermedi F full-time in B.2!",""),IF(I127+I128+I130+I131+I132+I133+I134+I135=0,"Nessuna assenza per Impiegati/Intermedi F?","")))</f>
        <v/>
      </c>
      <c r="M133" s="53"/>
      <c r="N133" s="55" t="s">
        <v>2968</v>
      </c>
      <c r="O133" s="55"/>
      <c r="P133" s="141"/>
      <c r="Q133" s="142"/>
      <c r="R133" s="143"/>
      <c r="S133" s="141" t="str">
        <f t="shared" si="5"/>
        <v>0</v>
      </c>
      <c r="T133" s="142" t="str">
        <f t="shared" si="5"/>
        <v>0</v>
      </c>
      <c r="U133" s="143"/>
      <c r="V133" s="141" t="str">
        <f t="shared" si="6"/>
        <v>0</v>
      </c>
      <c r="W133" s="142" t="str">
        <f t="shared" si="6"/>
        <v>0</v>
      </c>
      <c r="X133" s="143"/>
      <c r="Y133" s="141" t="str">
        <f t="shared" si="7"/>
        <v>0</v>
      </c>
      <c r="Z133" s="142" t="str">
        <f t="shared" si="7"/>
        <v>0</v>
      </c>
      <c r="AA133" s="143"/>
    </row>
    <row r="134" spans="1:27" s="91" customFormat="1" ht="18.600000000000001" customHeight="1">
      <c r="A134" s="806" t="s">
        <v>47</v>
      </c>
      <c r="B134" s="806"/>
      <c r="C134" s="806"/>
      <c r="D134" s="806"/>
      <c r="E134" s="806"/>
      <c r="F134" s="180"/>
      <c r="G134" s="181"/>
      <c r="H134" s="180"/>
      <c r="I134" s="181"/>
      <c r="J134" s="180"/>
      <c r="K134" s="181"/>
      <c r="L134" s="17" t="str">
        <f>IF(J126+J127+J128+J130+J131+J132+J133+J134+J135+J136+J137=0,"",IF(J126=0,IF(J127+J128+J130+J131+J132+J133+J134+J135+J136+J129&gt;0,"Attenzione Zero Operai M full-time in B.2!",""),IF(J127+J128+J130+J131+J132+J133+J134+J135=0,"Nessuna assenza per Operai M?","")))</f>
        <v/>
      </c>
      <c r="M134" s="53"/>
      <c r="N134" s="55" t="s">
        <v>2969</v>
      </c>
      <c r="O134" s="55"/>
      <c r="P134" s="141"/>
      <c r="Q134" s="142"/>
      <c r="R134" s="143"/>
      <c r="S134" s="141" t="str">
        <f t="shared" si="5"/>
        <v>0</v>
      </c>
      <c r="T134" s="142" t="str">
        <f t="shared" si="5"/>
        <v>0</v>
      </c>
      <c r="U134" s="143"/>
      <c r="V134" s="141" t="str">
        <f t="shared" si="6"/>
        <v>0</v>
      </c>
      <c r="W134" s="142" t="str">
        <f t="shared" si="6"/>
        <v>0</v>
      </c>
      <c r="X134" s="143"/>
      <c r="Y134" s="141" t="str">
        <f t="shared" si="7"/>
        <v>0</v>
      </c>
      <c r="Z134" s="142" t="str">
        <f t="shared" si="7"/>
        <v>0</v>
      </c>
      <c r="AA134" s="143"/>
    </row>
    <row r="135" spans="1:27" s="91" customFormat="1" ht="18.600000000000001" customHeight="1">
      <c r="A135" s="650" t="s">
        <v>2966</v>
      </c>
      <c r="B135" s="650"/>
      <c r="C135" s="650"/>
      <c r="D135" s="650"/>
      <c r="E135" s="650"/>
      <c r="F135" s="180"/>
      <c r="G135" s="181"/>
      <c r="H135" s="180"/>
      <c r="I135" s="181"/>
      <c r="J135" s="180"/>
      <c r="K135" s="181"/>
      <c r="L135" s="17" t="str">
        <f>IF(K126+K127+K128+K130+K131+K132+K133+K134+K135+K136+K137=0,"",IF(K126=0,IF(K127+K128+K130+K131+K132+K133+K134+K135+K136+K129&gt;0,"Attenzione Zero Operai F full-time in B.2!",""),IF(K127+K128+K130+K131+K132+K133+K134+K135=0,"Nessuna assenza per Operai F?","")))</f>
        <v/>
      </c>
      <c r="M135" s="53"/>
      <c r="N135" s="55" t="s">
        <v>2970</v>
      </c>
      <c r="O135" s="55"/>
      <c r="P135" s="141"/>
      <c r="Q135" s="142"/>
      <c r="R135" s="143"/>
      <c r="S135" s="141" t="str">
        <f t="shared" si="5"/>
        <v>0</v>
      </c>
      <c r="T135" s="142" t="str">
        <f t="shared" si="5"/>
        <v>0</v>
      </c>
      <c r="U135" s="143"/>
      <c r="V135" s="141" t="str">
        <f t="shared" si="6"/>
        <v>0</v>
      </c>
      <c r="W135" s="142" t="str">
        <f t="shared" si="6"/>
        <v>0</v>
      </c>
      <c r="X135" s="143"/>
      <c r="Y135" s="141" t="str">
        <f t="shared" si="7"/>
        <v>0</v>
      </c>
      <c r="Z135" s="142" t="str">
        <f t="shared" si="7"/>
        <v>0</v>
      </c>
      <c r="AA135" s="143"/>
    </row>
    <row r="136" spans="1:27" s="91" customFormat="1" ht="18.600000000000001" customHeight="1">
      <c r="A136" s="652" t="s">
        <v>308</v>
      </c>
      <c r="B136" s="652"/>
      <c r="C136" s="652"/>
      <c r="D136" s="652"/>
      <c r="E136" s="652"/>
      <c r="F136" s="180"/>
      <c r="G136" s="181"/>
      <c r="H136" s="180"/>
      <c r="I136" s="181"/>
      <c r="J136" s="180"/>
      <c r="K136" s="181"/>
      <c r="L136" s="38"/>
      <c r="M136" s="33"/>
      <c r="N136" s="55" t="s">
        <v>48</v>
      </c>
      <c r="O136" s="36"/>
      <c r="P136" s="282"/>
      <c r="Q136" s="142"/>
      <c r="R136" s="143"/>
      <c r="S136" s="282" t="str">
        <f>IF(S$123&gt;0,+F136/S$123/8,"0")</f>
        <v>0</v>
      </c>
      <c r="T136" s="142" t="str">
        <f>IF(T$123&gt;0,+G136/T$123/8,"0")</f>
        <v>0</v>
      </c>
      <c r="U136" s="143"/>
      <c r="V136" s="282" t="str">
        <f t="shared" si="6"/>
        <v>0</v>
      </c>
      <c r="W136" s="142" t="str">
        <f t="shared" si="6"/>
        <v>0</v>
      </c>
      <c r="X136" s="143"/>
      <c r="Y136" s="282" t="str">
        <f t="shared" si="7"/>
        <v>0</v>
      </c>
      <c r="Z136" s="142" t="str">
        <f t="shared" si="7"/>
        <v>0</v>
      </c>
      <c r="AA136" s="143"/>
    </row>
    <row r="137" spans="1:27" s="91" customFormat="1" ht="18.600000000000001" customHeight="1">
      <c r="A137" s="653" t="s">
        <v>49</v>
      </c>
      <c r="B137" s="653"/>
      <c r="C137" s="653"/>
      <c r="D137" s="653"/>
      <c r="E137" s="653"/>
      <c r="F137" s="152"/>
      <c r="G137" s="153"/>
      <c r="H137" s="180"/>
      <c r="I137" s="181"/>
      <c r="J137" s="180"/>
      <c r="K137" s="181"/>
      <c r="L137" s="38"/>
      <c r="M137" s="33"/>
      <c r="N137" s="55" t="s">
        <v>50</v>
      </c>
      <c r="O137" s="33"/>
      <c r="P137" s="141"/>
      <c r="Q137" s="142"/>
      <c r="R137" s="143"/>
      <c r="S137" s="141"/>
      <c r="T137" s="142"/>
      <c r="U137" s="143"/>
      <c r="V137" s="141" t="str">
        <f>IF(V$123&gt;0,+H137/V$123,"0")</f>
        <v>0</v>
      </c>
      <c r="W137" s="142" t="str">
        <f>IF(W$123&gt;0,+I137/W$123,"0")</f>
        <v>0</v>
      </c>
      <c r="X137" s="143"/>
      <c r="Y137" s="141" t="str">
        <f>IF(Y$123&gt;0,+J137/Y$123,"0")</f>
        <v>0</v>
      </c>
      <c r="Z137" s="142" t="str">
        <f>IF(Z$123&gt;0,+K137/Z$123,"0")</f>
        <v>0</v>
      </c>
      <c r="AA137" s="143"/>
    </row>
    <row r="138" spans="1:27" s="91" customFormat="1" ht="18.600000000000001" customHeight="1">
      <c r="A138" s="117"/>
      <c r="B138" s="117"/>
      <c r="C138" s="117"/>
      <c r="D138" s="117"/>
      <c r="E138" s="117"/>
      <c r="F138" s="117"/>
      <c r="G138" s="117"/>
      <c r="H138" s="117"/>
      <c r="I138" s="55"/>
      <c r="J138" s="117"/>
      <c r="K138" s="117"/>
      <c r="L138" s="11"/>
      <c r="M138" s="33"/>
      <c r="N138" s="399" t="s">
        <v>51</v>
      </c>
      <c r="O138" s="400"/>
      <c r="P138" s="401" t="str">
        <f>IF(P123&gt;0,+(S138*S123+V138*V123+Y138*Y123)/P123,"0")</f>
        <v>0</v>
      </c>
      <c r="Q138" s="402" t="str">
        <f>IF(Q123&gt;0,+(T138*T123+W138*W123+Z138*Z123)/Q123,"0")</f>
        <v>0</v>
      </c>
      <c r="R138" s="403" t="str">
        <f>IF(P123&gt;0,IF(Q123&gt;0,+R126/R124,P138),Q138)</f>
        <v>0</v>
      </c>
      <c r="S138" s="401" t="str">
        <f>IF(S123&gt;0,+S126/S124,"0")</f>
        <v>0</v>
      </c>
      <c r="T138" s="402" t="str">
        <f>IF(T123&gt;0,+T126/T124,"0")</f>
        <v>0</v>
      </c>
      <c r="U138" s="403" t="str">
        <f>IF(S123&gt;0,IF(T123&gt;0,+U126/U124,S138),T138)</f>
        <v>0</v>
      </c>
      <c r="V138" s="401" t="str">
        <f>IF(V123&gt;0,+V126/V124,"0")</f>
        <v>0</v>
      </c>
      <c r="W138" s="402" t="str">
        <f>IF(W123&gt;0,+W126/W124,"0")</f>
        <v>0</v>
      </c>
      <c r="X138" s="403" t="str">
        <f>IF(V123&gt;0,IF(W123&gt;0,+X126/X124,V138),W138)</f>
        <v>0</v>
      </c>
      <c r="Y138" s="401" t="str">
        <f>IF(Y123&gt;0,+Y126/Y124,"0")</f>
        <v>0</v>
      </c>
      <c r="Z138" s="402" t="str">
        <f>IF(Z123&gt;0,+Z126/Z124,"0")</f>
        <v>0</v>
      </c>
      <c r="AA138" s="403" t="str">
        <f>IF(Y123&gt;0,IF(Z123&gt;0,+AA126/AA124,Y138),Z138)</f>
        <v>0</v>
      </c>
    </row>
    <row r="139" spans="1:27" s="91" customFormat="1" ht="18.600000000000001" customHeight="1">
      <c r="A139" s="651" t="s">
        <v>52</v>
      </c>
      <c r="B139" s="651"/>
      <c r="C139" s="651"/>
      <c r="D139" s="651"/>
      <c r="E139" s="651"/>
      <c r="F139" s="651"/>
      <c r="G139" s="651"/>
      <c r="H139" s="651"/>
      <c r="I139" s="651"/>
      <c r="J139" s="651"/>
      <c r="K139" s="651"/>
      <c r="L139" s="11"/>
      <c r="M139" s="33"/>
      <c r="N139" s="55" t="s">
        <v>53</v>
      </c>
      <c r="O139" s="118"/>
      <c r="P139" s="55"/>
      <c r="Q139" s="55"/>
      <c r="R139" s="55"/>
      <c r="S139" s="55"/>
      <c r="T139" s="55"/>
      <c r="U139" s="55"/>
      <c r="V139" s="55"/>
      <c r="W139" s="55"/>
      <c r="X139" s="55"/>
    </row>
    <row r="140" spans="1:27" s="91" customFormat="1" ht="18.600000000000001" customHeight="1">
      <c r="A140" s="800" t="s">
        <v>310</v>
      </c>
      <c r="B140" s="800"/>
      <c r="C140" s="800"/>
      <c r="D140" s="800"/>
      <c r="E140" s="800"/>
      <c r="F140" s="800"/>
      <c r="G140" s="800"/>
      <c r="H140" s="800"/>
      <c r="I140" s="800"/>
      <c r="J140" s="800"/>
      <c r="K140" s="800"/>
      <c r="L140" s="11"/>
      <c r="M140" s="33"/>
      <c r="N140" s="117"/>
      <c r="O140" s="118"/>
      <c r="P140" s="55"/>
      <c r="Q140" s="55"/>
      <c r="R140" s="55"/>
      <c r="S140" s="55"/>
      <c r="T140" s="55"/>
      <c r="U140" s="55"/>
      <c r="V140" s="55"/>
      <c r="W140" s="55"/>
      <c r="X140" s="55"/>
    </row>
    <row r="141" spans="1:27" s="91" customFormat="1" ht="27" customHeight="1">
      <c r="A141" s="649" t="s">
        <v>2939</v>
      </c>
      <c r="B141" s="649"/>
      <c r="C141" s="649"/>
      <c r="D141" s="649"/>
      <c r="E141" s="649"/>
      <c r="F141" s="649"/>
      <c r="G141" s="649"/>
      <c r="H141" s="649"/>
      <c r="I141" s="649"/>
      <c r="J141" s="649"/>
      <c r="K141" s="649"/>
      <c r="L141" s="11"/>
      <c r="M141" s="33"/>
      <c r="N141" s="117"/>
      <c r="O141" s="118"/>
      <c r="P141" s="55"/>
      <c r="Q141" s="55"/>
      <c r="R141" s="55"/>
      <c r="S141" s="55"/>
      <c r="T141" s="55"/>
      <c r="U141" s="55"/>
      <c r="V141" s="55"/>
      <c r="W141" s="55"/>
      <c r="X141" s="55"/>
    </row>
    <row r="142" spans="1:27" s="91" customFormat="1" ht="27" hidden="1" customHeight="1">
      <c r="A142" s="760" t="s">
        <v>2971</v>
      </c>
      <c r="B142" s="760"/>
      <c r="C142" s="760"/>
      <c r="D142" s="760"/>
      <c r="E142" s="760"/>
      <c r="F142" s="760"/>
      <c r="G142" s="760"/>
      <c r="H142" s="760"/>
      <c r="I142" s="760"/>
      <c r="J142" s="760"/>
      <c r="K142" s="760"/>
      <c r="L142" s="11"/>
      <c r="M142" s="33"/>
      <c r="N142" s="117"/>
      <c r="O142" s="118"/>
      <c r="P142" s="55"/>
      <c r="Q142" s="55"/>
      <c r="R142" s="55"/>
      <c r="S142" s="55"/>
      <c r="T142" s="55"/>
      <c r="U142" s="55"/>
      <c r="V142" s="55"/>
      <c r="W142" s="55"/>
      <c r="X142" s="55"/>
    </row>
    <row r="143" spans="1:27" s="91" customFormat="1" ht="27" customHeight="1">
      <c r="A143" s="649" t="s">
        <v>307</v>
      </c>
      <c r="B143" s="649"/>
      <c r="C143" s="649"/>
      <c r="D143" s="649"/>
      <c r="E143" s="649"/>
      <c r="F143" s="649"/>
      <c r="G143" s="649"/>
      <c r="H143" s="649"/>
      <c r="I143" s="649"/>
      <c r="J143" s="649"/>
      <c r="K143" s="649"/>
      <c r="L143" s="11"/>
      <c r="M143" s="33"/>
      <c r="N143" s="117"/>
      <c r="O143" s="118"/>
      <c r="P143" s="55"/>
      <c r="Q143" s="55"/>
      <c r="R143" s="55"/>
      <c r="S143" s="55"/>
      <c r="T143" s="55"/>
      <c r="U143" s="55"/>
      <c r="V143" s="55"/>
      <c r="W143" s="55"/>
      <c r="X143" s="55"/>
    </row>
    <row r="144" spans="1:27" s="91" customFormat="1" ht="36.75" customHeight="1">
      <c r="A144" s="649" t="s">
        <v>2972</v>
      </c>
      <c r="B144" s="649"/>
      <c r="C144" s="649"/>
      <c r="D144" s="649"/>
      <c r="E144" s="649"/>
      <c r="F144" s="649"/>
      <c r="G144" s="649"/>
      <c r="H144" s="649"/>
      <c r="I144" s="649"/>
      <c r="J144" s="649"/>
      <c r="K144" s="649"/>
      <c r="L144" s="11"/>
      <c r="M144" s="33"/>
      <c r="N144" s="117"/>
      <c r="O144" s="118"/>
      <c r="P144" s="55"/>
      <c r="Q144" s="55"/>
      <c r="R144" s="55"/>
      <c r="S144" s="55"/>
      <c r="T144" s="55"/>
      <c r="U144" s="55"/>
      <c r="V144" s="55"/>
      <c r="W144" s="55"/>
      <c r="X144" s="55"/>
    </row>
    <row r="145" spans="1:24" s="91" customFormat="1" ht="18.600000000000001" customHeight="1">
      <c r="A145" s="649" t="s">
        <v>2973</v>
      </c>
      <c r="B145" s="649"/>
      <c r="C145" s="649"/>
      <c r="D145" s="649"/>
      <c r="E145" s="649"/>
      <c r="F145" s="649"/>
      <c r="G145" s="649"/>
      <c r="H145" s="649"/>
      <c r="I145" s="649"/>
      <c r="J145" s="649"/>
      <c r="K145" s="649"/>
      <c r="L145" s="11"/>
      <c r="M145" s="33"/>
      <c r="N145" s="117"/>
      <c r="O145" s="118"/>
      <c r="P145" s="55"/>
      <c r="Q145" s="55"/>
      <c r="R145" s="55"/>
      <c r="S145" s="55"/>
      <c r="T145" s="55"/>
      <c r="U145" s="55"/>
      <c r="V145" s="55"/>
      <c r="W145" s="55"/>
      <c r="X145" s="55"/>
    </row>
    <row r="146" spans="1:24" s="91" customFormat="1" ht="18.600000000000001" customHeight="1">
      <c r="A146" s="649" t="s">
        <v>5591</v>
      </c>
      <c r="B146" s="649"/>
      <c r="C146" s="649"/>
      <c r="D146" s="649"/>
      <c r="E146" s="649"/>
      <c r="F146" s="649"/>
      <c r="G146" s="649"/>
      <c r="H146" s="649"/>
      <c r="I146" s="649"/>
      <c r="J146" s="649"/>
      <c r="K146" s="649"/>
      <c r="L146" s="11"/>
      <c r="M146" s="33"/>
      <c r="N146" s="117"/>
      <c r="O146" s="118"/>
      <c r="P146" s="55"/>
      <c r="Q146" s="55"/>
      <c r="R146" s="55"/>
      <c r="S146" s="55"/>
      <c r="T146" s="55"/>
      <c r="U146" s="55"/>
      <c r="V146" s="55"/>
      <c r="W146" s="55"/>
      <c r="X146" s="55"/>
    </row>
    <row r="147" spans="1:24" s="91" customFormat="1" ht="18.600000000000001" customHeight="1">
      <c r="A147" s="649" t="s">
        <v>5592</v>
      </c>
      <c r="B147" s="649"/>
      <c r="C147" s="649"/>
      <c r="D147" s="649"/>
      <c r="E147" s="649"/>
      <c r="F147" s="649"/>
      <c r="G147" s="649"/>
      <c r="H147" s="649"/>
      <c r="I147" s="649"/>
      <c r="J147" s="649"/>
      <c r="K147" s="649"/>
      <c r="L147" s="11"/>
      <c r="M147" s="33"/>
      <c r="N147" s="117"/>
      <c r="O147" s="118"/>
      <c r="P147" s="55"/>
      <c r="Q147" s="55"/>
      <c r="R147" s="55"/>
      <c r="S147" s="55"/>
      <c r="T147" s="55"/>
      <c r="U147" s="55"/>
      <c r="V147" s="55"/>
      <c r="W147" s="55"/>
      <c r="X147" s="55"/>
    </row>
    <row r="148" spans="1:24" s="91" customFormat="1" ht="18.600000000000001" customHeight="1">
      <c r="A148" s="154"/>
      <c r="B148" s="154"/>
      <c r="C148" s="154"/>
      <c r="D148" s="154"/>
      <c r="E148" s="154"/>
      <c r="F148" s="154"/>
      <c r="G148" s="154"/>
      <c r="H148" s="154"/>
      <c r="I148" s="154"/>
      <c r="J148" s="154"/>
      <c r="K148" s="154"/>
      <c r="L148" s="11"/>
      <c r="M148" s="33"/>
      <c r="N148" s="117"/>
      <c r="O148" s="118"/>
      <c r="P148" s="55"/>
      <c r="Q148" s="55"/>
      <c r="R148" s="55"/>
      <c r="S148" s="55"/>
      <c r="T148" s="55"/>
      <c r="U148" s="55"/>
      <c r="V148" s="55"/>
      <c r="W148" s="55"/>
      <c r="X148" s="55"/>
    </row>
    <row r="149" spans="1:24" s="91" customFormat="1" ht="18.600000000000001" customHeight="1">
      <c r="A149" s="612" t="s">
        <v>2990</v>
      </c>
      <c r="B149" s="612"/>
      <c r="C149" s="612"/>
      <c r="D149" s="612"/>
      <c r="E149" s="612"/>
      <c r="F149" s="612"/>
      <c r="G149" s="612"/>
      <c r="H149" s="612"/>
      <c r="I149" s="612"/>
      <c r="J149" s="612"/>
      <c r="K149" s="612"/>
      <c r="L149" s="43"/>
      <c r="M149" s="33"/>
      <c r="N149" s="117"/>
      <c r="O149" s="118"/>
      <c r="P149" s="55"/>
      <c r="Q149" s="55"/>
      <c r="R149" s="55"/>
      <c r="S149" s="55"/>
      <c r="T149" s="55"/>
      <c r="U149" s="55"/>
      <c r="V149" s="55"/>
      <c r="W149" s="55"/>
      <c r="X149" s="55"/>
    </row>
    <row r="150" spans="1:24" s="91" customFormat="1" ht="20.100000000000001" customHeight="1">
      <c r="A150" s="648" t="s">
        <v>2940</v>
      </c>
      <c r="B150" s="648"/>
      <c r="C150" s="648"/>
      <c r="D150" s="648"/>
      <c r="E150" s="648"/>
      <c r="F150" s="648"/>
      <c r="G150" s="648"/>
      <c r="H150" s="648"/>
      <c r="I150" s="648"/>
      <c r="J150" s="648"/>
      <c r="K150" s="648" t="b">
        <v>1</v>
      </c>
      <c r="L150" s="43"/>
      <c r="M150" s="33"/>
      <c r="N150" s="117"/>
      <c r="O150" s="118"/>
      <c r="P150" s="55"/>
      <c r="Q150" s="55"/>
      <c r="R150" s="55"/>
      <c r="S150" s="55"/>
      <c r="T150" s="55"/>
      <c r="U150" s="55"/>
      <c r="V150" s="55"/>
      <c r="W150" s="55"/>
      <c r="X150" s="55"/>
    </row>
    <row r="151" spans="1:24" s="92" customFormat="1" ht="19.5" customHeight="1">
      <c r="A151" s="645" t="s">
        <v>5630</v>
      </c>
      <c r="B151" s="645"/>
      <c r="C151" s="645"/>
      <c r="D151" s="645"/>
      <c r="E151" s="645"/>
      <c r="F151" s="645"/>
      <c r="G151" s="645"/>
      <c r="H151" s="645"/>
      <c r="I151" s="645"/>
      <c r="J151" s="645"/>
      <c r="K151" s="645"/>
      <c r="L151" s="27"/>
      <c r="M151" s="56"/>
      <c r="N151" s="159"/>
      <c r="O151" s="56"/>
      <c r="P151" s="159"/>
      <c r="Q151" s="56"/>
      <c r="R151" s="56"/>
      <c r="S151" s="56"/>
      <c r="T151" s="56"/>
      <c r="U151" s="56"/>
      <c r="V151" s="56"/>
      <c r="W151" s="56"/>
      <c r="X151" s="56"/>
    </row>
    <row r="152" spans="1:24" s="92" customFormat="1" ht="19.5" customHeight="1">
      <c r="A152" s="56"/>
      <c r="B152" s="297"/>
      <c r="C152" s="297"/>
      <c r="D152" s="297"/>
      <c r="E152" s="297"/>
      <c r="F152" s="297"/>
      <c r="G152" s="297"/>
      <c r="H152" s="75" t="s">
        <v>6</v>
      </c>
      <c r="I152" s="474" t="b">
        <v>0</v>
      </c>
      <c r="J152" s="297"/>
      <c r="K152" s="297"/>
      <c r="L152" s="23" t="str">
        <f>IF(P152+P153&gt;1,"Scegliere una sola opzione","")</f>
        <v/>
      </c>
      <c r="M152" s="56"/>
      <c r="N152" s="157" t="str">
        <f>+IF(I152=TRUE,"1","0")</f>
        <v>0</v>
      </c>
      <c r="O152" s="157"/>
      <c r="P152" s="158">
        <f>N152*1</f>
        <v>0</v>
      </c>
      <c r="Q152" s="56"/>
      <c r="R152" s="56"/>
      <c r="S152" s="56"/>
      <c r="T152" s="56"/>
      <c r="U152" s="56"/>
      <c r="V152" s="56"/>
      <c r="W152" s="56"/>
      <c r="X152" s="56"/>
    </row>
    <row r="153" spans="1:24" s="92" customFormat="1" ht="19.5" customHeight="1">
      <c r="F153" s="288"/>
      <c r="G153" s="288"/>
      <c r="H153" s="110" t="s">
        <v>7</v>
      </c>
      <c r="I153" s="475" t="b">
        <v>0</v>
      </c>
      <c r="J153" s="288"/>
      <c r="K153" s="288"/>
      <c r="L153" s="23"/>
      <c r="M153" s="56"/>
      <c r="N153" s="157" t="str">
        <f>+IF(I153=TRUE,"1","0")</f>
        <v>0</v>
      </c>
      <c r="O153" s="118"/>
      <c r="P153" s="158">
        <f t="shared" ref="P153" si="14">N153*1</f>
        <v>0</v>
      </c>
      <c r="Q153" s="56"/>
      <c r="R153" s="56"/>
      <c r="S153" s="56"/>
      <c r="T153" s="56"/>
      <c r="U153" s="56"/>
      <c r="V153" s="56"/>
      <c r="W153" s="56"/>
      <c r="X153" s="56"/>
    </row>
    <row r="154" spans="1:24" s="92" customFormat="1" ht="20.100000000000001" customHeight="1">
      <c r="J154" s="289"/>
      <c r="K154" s="289"/>
      <c r="L154" s="57"/>
      <c r="M154" s="56"/>
      <c r="N154" s="157"/>
      <c r="O154" s="56"/>
      <c r="P154" s="159"/>
      <c r="Q154" s="56"/>
      <c r="R154" s="56"/>
      <c r="S154" s="56"/>
      <c r="T154" s="56"/>
      <c r="U154" s="56"/>
      <c r="V154" s="56"/>
      <c r="W154" s="56"/>
      <c r="X154" s="56"/>
    </row>
    <row r="155" spans="1:24" s="91" customFormat="1" ht="29.25" customHeight="1">
      <c r="A155" s="611" t="s">
        <v>5631</v>
      </c>
      <c r="B155" s="611"/>
      <c r="C155" s="611"/>
      <c r="D155" s="611"/>
      <c r="E155" s="611"/>
      <c r="F155" s="611"/>
      <c r="G155" s="611"/>
      <c r="H155" s="611"/>
      <c r="I155" s="611"/>
      <c r="J155" s="611"/>
      <c r="K155" s="611"/>
      <c r="L155" s="41"/>
      <c r="M155" s="33"/>
      <c r="N155" s="117"/>
      <c r="O155" s="118"/>
      <c r="P155" s="55"/>
      <c r="Q155" s="55"/>
      <c r="R155" s="55"/>
      <c r="S155" s="55"/>
      <c r="T155" s="55"/>
      <c r="U155" s="55"/>
      <c r="V155" s="55"/>
      <c r="W155" s="55"/>
      <c r="X155" s="55"/>
    </row>
    <row r="156" spans="1:24" s="92" customFormat="1" ht="20.100000000000001" customHeight="1">
      <c r="B156" s="55"/>
      <c r="C156" s="161"/>
      <c r="D156" s="161"/>
      <c r="E156" s="305" t="s">
        <v>2952</v>
      </c>
      <c r="F156" s="306"/>
      <c r="G156" s="307"/>
      <c r="H156" s="308"/>
      <c r="I156" s="309"/>
      <c r="J156" s="309"/>
      <c r="K156" s="309"/>
      <c r="L156" s="582" t="str">
        <f>IF(SUM(F156:F158)&gt;(SUM(H44:K44)-H52-J52),"Attenzione: la somma dei dipendenti qui indicati supera il numero totale di dipendenti al netto dei dirigenti indicati nella sezione B)","")</f>
        <v/>
      </c>
      <c r="M156" s="34"/>
      <c r="N156" s="159"/>
      <c r="O156" s="34"/>
      <c r="P156" s="159"/>
      <c r="Q156" s="34"/>
      <c r="R156" s="34"/>
      <c r="S156" s="56"/>
      <c r="T156" s="56"/>
      <c r="U156" s="56"/>
      <c r="V156" s="56"/>
      <c r="W156" s="56"/>
      <c r="X156" s="56"/>
    </row>
    <row r="157" spans="1:24" s="93" customFormat="1" ht="20.100000000000001" customHeight="1">
      <c r="A157" s="310"/>
      <c r="B157" s="55"/>
      <c r="C157" s="161"/>
      <c r="D157" s="161"/>
      <c r="E157" s="305" t="s">
        <v>2985</v>
      </c>
      <c r="F157" s="306"/>
      <c r="G157" s="307"/>
      <c r="H157" s="161"/>
      <c r="I157" s="309"/>
      <c r="J157" s="309"/>
      <c r="K157" s="309"/>
      <c r="L157" s="582"/>
      <c r="M157" s="56"/>
      <c r="N157" s="159"/>
      <c r="P157" s="159"/>
      <c r="R157" s="56"/>
      <c r="S157" s="56"/>
      <c r="T157" s="56"/>
      <c r="U157" s="56"/>
      <c r="V157" s="56"/>
      <c r="W157" s="56"/>
      <c r="X157" s="56"/>
    </row>
    <row r="158" spans="1:24" s="92" customFormat="1" ht="20.100000000000001" customHeight="1">
      <c r="A158" s="160"/>
      <c r="B158" s="55"/>
      <c r="C158" s="160"/>
      <c r="D158" s="160"/>
      <c r="E158" s="305" t="s">
        <v>2986</v>
      </c>
      <c r="F158" s="311"/>
      <c r="G158" s="312"/>
      <c r="H158" s="160"/>
      <c r="I158" s="160"/>
      <c r="J158" s="160"/>
      <c r="K158" s="160"/>
      <c r="L158" s="582"/>
      <c r="M158" s="34"/>
      <c r="N158" s="159"/>
      <c r="O158" s="34"/>
      <c r="P158" s="159"/>
      <c r="Q158" s="34"/>
      <c r="R158" s="34"/>
      <c r="S158" s="56"/>
      <c r="T158" s="56"/>
      <c r="U158" s="56"/>
      <c r="V158" s="56"/>
      <c r="W158" s="56"/>
      <c r="X158" s="56"/>
    </row>
    <row r="159" spans="1:24" s="92" customFormat="1" ht="37.5" customHeight="1">
      <c r="A159" s="160"/>
      <c r="B159" s="292"/>
      <c r="C159" s="292"/>
      <c r="D159" s="292"/>
      <c r="E159" s="313" t="s">
        <v>5593</v>
      </c>
      <c r="F159" s="314">
        <f>SUM(F156:F158)</f>
        <v>0</v>
      </c>
      <c r="G159" s="315" t="s">
        <v>2941</v>
      </c>
      <c r="H159" s="316">
        <f>(SUM(H44:K44)-(H52+J52))</f>
        <v>0</v>
      </c>
      <c r="I159" s="762" t="s">
        <v>5594</v>
      </c>
      <c r="J159" s="763"/>
      <c r="K159" s="763"/>
      <c r="L159" s="16"/>
      <c r="M159" s="34"/>
      <c r="N159" s="159"/>
      <c r="O159" s="34"/>
      <c r="P159" s="159"/>
      <c r="Q159" s="34"/>
      <c r="R159" s="34"/>
      <c r="S159" s="56"/>
      <c r="T159" s="56"/>
      <c r="U159" s="56"/>
      <c r="V159" s="56"/>
      <c r="W159" s="56"/>
      <c r="X159" s="56"/>
    </row>
    <row r="160" spans="1:24" s="92" customFormat="1" ht="21" customHeight="1">
      <c r="A160" s="160"/>
      <c r="B160" s="638"/>
      <c r="C160" s="638"/>
      <c r="D160" s="638"/>
      <c r="E160" s="638"/>
      <c r="F160" s="638"/>
      <c r="G160" s="638"/>
      <c r="H160" s="638"/>
      <c r="I160" s="638"/>
      <c r="J160" s="638"/>
      <c r="K160" s="354"/>
      <c r="L160" s="16"/>
      <c r="M160" s="34"/>
      <c r="N160" s="159"/>
      <c r="O160" s="34"/>
      <c r="P160" s="159"/>
      <c r="Q160" s="34"/>
      <c r="R160" s="34"/>
      <c r="S160" s="56"/>
      <c r="T160" s="56"/>
      <c r="U160" s="56"/>
      <c r="V160" s="56"/>
      <c r="W160" s="56"/>
      <c r="X160" s="56"/>
    </row>
    <row r="161" spans="1:24" s="92" customFormat="1" ht="24.75" hidden="1" customHeight="1">
      <c r="A161" s="291"/>
      <c r="B161" s="644"/>
      <c r="C161" s="644"/>
      <c r="D161" s="644"/>
      <c r="E161" s="641"/>
      <c r="F161" s="641"/>
      <c r="G161" s="641"/>
      <c r="H161" s="641"/>
      <c r="I161" s="641"/>
      <c r="J161" s="641"/>
      <c r="K161" s="641" t="b">
        <v>0</v>
      </c>
      <c r="L161" s="16"/>
      <c r="M161" s="34"/>
      <c r="N161" s="157"/>
      <c r="O161" s="34"/>
      <c r="P161" s="159"/>
      <c r="Q161" s="34"/>
      <c r="R161" s="34"/>
      <c r="S161" s="56"/>
      <c r="T161" s="56"/>
      <c r="U161" s="56"/>
      <c r="V161" s="56"/>
      <c r="W161" s="56"/>
      <c r="X161" s="56"/>
    </row>
    <row r="162" spans="1:24" s="91" customFormat="1" ht="24" hidden="1" customHeight="1">
      <c r="A162" s="290"/>
      <c r="B162" s="638"/>
      <c r="C162" s="638"/>
      <c r="D162" s="638"/>
      <c r="E162" s="638"/>
      <c r="F162" s="638"/>
      <c r="G162" s="638"/>
      <c r="H162" s="638"/>
      <c r="I162" s="638"/>
      <c r="J162" s="638"/>
      <c r="K162" s="328"/>
      <c r="L162" s="41"/>
      <c r="M162" s="33"/>
      <c r="N162" s="159"/>
      <c r="O162" s="34"/>
      <c r="P162" s="159"/>
      <c r="Q162" s="55"/>
      <c r="R162" s="55"/>
      <c r="S162" s="55"/>
      <c r="T162" s="55"/>
      <c r="U162" s="55"/>
      <c r="V162" s="55"/>
      <c r="W162" s="55"/>
      <c r="X162" s="55"/>
    </row>
    <row r="163" spans="1:24" s="92" customFormat="1" ht="20.100000000000001" hidden="1" customHeight="1">
      <c r="A163" s="645"/>
      <c r="B163" s="645"/>
      <c r="C163" s="645"/>
      <c r="D163" s="645"/>
      <c r="E163" s="645"/>
      <c r="F163" s="645"/>
      <c r="G163" s="645"/>
      <c r="H163" s="645"/>
      <c r="I163" s="645"/>
      <c r="J163" s="645"/>
      <c r="K163" s="645"/>
      <c r="L163" s="16"/>
      <c r="M163" s="34"/>
      <c r="N163" s="34"/>
      <c r="O163" s="34"/>
      <c r="P163" s="34"/>
      <c r="Q163" s="34"/>
      <c r="R163" s="34"/>
      <c r="S163" s="56"/>
      <c r="T163" s="56"/>
      <c r="U163" s="56"/>
      <c r="V163" s="56"/>
      <c r="W163" s="56"/>
      <c r="X163" s="56"/>
    </row>
    <row r="164" spans="1:24" s="92" customFormat="1" ht="24" hidden="1" customHeight="1">
      <c r="A164" s="162"/>
      <c r="B164" s="638"/>
      <c r="C164" s="638"/>
      <c r="D164" s="638"/>
      <c r="E164" s="638"/>
      <c r="F164" s="638"/>
      <c r="G164" s="638"/>
      <c r="H164" s="638"/>
      <c r="I164" s="638"/>
      <c r="J164" s="638"/>
      <c r="K164" s="328"/>
      <c r="L164" s="11"/>
      <c r="M164" s="34"/>
      <c r="N164" s="159"/>
      <c r="O164" s="34"/>
      <c r="P164" s="159"/>
      <c r="Q164" s="34"/>
      <c r="R164" s="34"/>
      <c r="S164" s="56"/>
      <c r="T164" s="56"/>
      <c r="U164" s="56"/>
      <c r="V164" s="56"/>
      <c r="W164" s="56"/>
      <c r="X164" s="56"/>
    </row>
    <row r="165" spans="1:24" s="93" customFormat="1" ht="20.100000000000001" hidden="1" customHeight="1">
      <c r="A165" s="155"/>
      <c r="B165" s="638"/>
      <c r="C165" s="638"/>
      <c r="D165" s="638"/>
      <c r="E165" s="638"/>
      <c r="F165" s="638"/>
      <c r="G165" s="638"/>
      <c r="H165" s="638"/>
      <c r="I165" s="638"/>
      <c r="J165" s="638"/>
      <c r="K165" s="156"/>
      <c r="L165" s="37"/>
      <c r="M165" s="56"/>
      <c r="N165" s="159"/>
      <c r="P165" s="159"/>
      <c r="R165" s="56"/>
      <c r="S165" s="56"/>
      <c r="T165" s="56"/>
      <c r="U165" s="56"/>
      <c r="V165" s="56"/>
      <c r="W165" s="56"/>
      <c r="X165" s="56"/>
    </row>
    <row r="166" spans="1:24" s="92" customFormat="1" ht="20.100000000000001" hidden="1" customHeight="1">
      <c r="A166" s="56"/>
      <c r="B166" s="638"/>
      <c r="C166" s="638"/>
      <c r="D166" s="638"/>
      <c r="E166" s="638"/>
      <c r="F166" s="638"/>
      <c r="G166" s="638"/>
      <c r="H166" s="638"/>
      <c r="I166" s="638"/>
      <c r="J166" s="638"/>
      <c r="K166" s="355"/>
      <c r="M166" s="34"/>
      <c r="N166" s="159"/>
      <c r="O166" s="34"/>
      <c r="P166" s="159"/>
      <c r="Q166" s="34"/>
      <c r="R166" s="34"/>
      <c r="S166" s="56"/>
      <c r="T166" s="56"/>
      <c r="U166" s="56"/>
      <c r="V166" s="56"/>
      <c r="W166" s="56"/>
      <c r="X166" s="56"/>
    </row>
    <row r="167" spans="1:24" s="92" customFormat="1" ht="20.100000000000001" hidden="1" customHeight="1">
      <c r="A167" s="160"/>
      <c r="B167" s="638"/>
      <c r="C167" s="638"/>
      <c r="D167" s="638"/>
      <c r="E167" s="638"/>
      <c r="F167" s="638"/>
      <c r="G167" s="638"/>
      <c r="H167" s="638"/>
      <c r="I167" s="638"/>
      <c r="J167" s="638"/>
      <c r="K167" s="354"/>
      <c r="L167" s="16"/>
      <c r="M167" s="34"/>
      <c r="N167" s="159"/>
      <c r="O167" s="34"/>
      <c r="P167" s="159"/>
      <c r="Q167" s="34"/>
      <c r="R167" s="34"/>
      <c r="S167" s="56"/>
      <c r="T167" s="56"/>
      <c r="U167" s="56"/>
      <c r="V167" s="56"/>
      <c r="W167" s="56"/>
      <c r="X167" s="56"/>
    </row>
    <row r="168" spans="1:24" s="92" customFormat="1" ht="20.100000000000001" hidden="1" customHeight="1">
      <c r="A168" s="292"/>
      <c r="B168" s="644"/>
      <c r="C168" s="644"/>
      <c r="D168" s="644"/>
      <c r="E168" s="641"/>
      <c r="F168" s="641"/>
      <c r="G168" s="641"/>
      <c r="H168" s="641"/>
      <c r="I168" s="641"/>
      <c r="J168" s="641"/>
      <c r="K168" s="641"/>
      <c r="L168" s="16"/>
      <c r="M168" s="34"/>
      <c r="N168" s="34"/>
      <c r="O168" s="34"/>
      <c r="P168" s="34"/>
      <c r="Q168" s="34"/>
      <c r="R168" s="34"/>
      <c r="S168" s="56"/>
      <c r="T168" s="56"/>
      <c r="U168" s="56"/>
      <c r="V168" s="56"/>
      <c r="W168" s="56"/>
      <c r="X168" s="56"/>
    </row>
    <row r="169" spans="1:24" s="92" customFormat="1" ht="22.5" hidden="1" customHeight="1">
      <c r="A169" s="161"/>
      <c r="B169" s="638"/>
      <c r="C169" s="638"/>
      <c r="D169" s="638"/>
      <c r="E169" s="638"/>
      <c r="F169" s="638"/>
      <c r="G169" s="638"/>
      <c r="H169" s="638"/>
      <c r="I169" s="638"/>
      <c r="J169" s="638"/>
      <c r="K169" s="328"/>
      <c r="L169" s="16"/>
      <c r="M169" s="34"/>
      <c r="N169" s="159"/>
      <c r="O169" s="34"/>
      <c r="P169" s="159"/>
      <c r="Q169" s="34"/>
      <c r="R169" s="34"/>
      <c r="S169" s="56"/>
      <c r="T169" s="56"/>
      <c r="U169" s="56"/>
      <c r="V169" s="56"/>
      <c r="W169" s="56"/>
      <c r="X169" s="56"/>
    </row>
    <row r="170" spans="1:24" s="92" customFormat="1" ht="20.100000000000001" hidden="1" customHeight="1">
      <c r="A170" s="291"/>
      <c r="L170" s="30"/>
      <c r="M170" s="34"/>
      <c r="N170" s="157"/>
      <c r="O170" s="34"/>
      <c r="P170" s="159"/>
      <c r="Q170" s="34"/>
      <c r="R170" s="34"/>
      <c r="S170" s="56"/>
      <c r="T170" s="56"/>
      <c r="U170" s="56"/>
      <c r="V170" s="56"/>
      <c r="W170" s="56"/>
      <c r="X170" s="56"/>
    </row>
    <row r="171" spans="1:24" s="91" customFormat="1" ht="32.25" customHeight="1">
      <c r="A171" s="612" t="s">
        <v>3026</v>
      </c>
      <c r="B171" s="612"/>
      <c r="C171" s="612"/>
      <c r="D171" s="612"/>
      <c r="E171" s="612"/>
      <c r="F171" s="612"/>
      <c r="G171" s="612"/>
      <c r="H171" s="612"/>
      <c r="I171" s="612"/>
      <c r="J171" s="612"/>
      <c r="K171" s="612"/>
      <c r="L171" s="16"/>
      <c r="M171" s="12"/>
      <c r="N171" s="90"/>
      <c r="O171" s="89"/>
      <c r="P171" s="171"/>
      <c r="Q171" s="171"/>
    </row>
    <row r="172" spans="1:24" s="92" customFormat="1" ht="39" customHeight="1">
      <c r="A172" s="604" t="s">
        <v>3021</v>
      </c>
      <c r="B172" s="604"/>
      <c r="C172" s="604"/>
      <c r="D172" s="604"/>
      <c r="E172" s="604"/>
      <c r="F172" s="604"/>
      <c r="G172" s="604"/>
      <c r="H172" s="604"/>
      <c r="I172" s="604"/>
      <c r="J172" s="604"/>
      <c r="K172" s="604"/>
      <c r="L172" s="30"/>
      <c r="M172" s="34"/>
      <c r="N172" s="34"/>
      <c r="O172" s="34"/>
      <c r="P172" s="34"/>
      <c r="Q172" s="34"/>
      <c r="R172" s="34"/>
      <c r="S172" s="56"/>
      <c r="T172" s="56"/>
      <c r="U172" s="56"/>
      <c r="V172" s="56"/>
      <c r="W172" s="56"/>
      <c r="X172" s="56"/>
    </row>
    <row r="173" spans="1:24" s="92" customFormat="1" ht="20.100000000000001" customHeight="1">
      <c r="B173" s="642" t="s">
        <v>2942</v>
      </c>
      <c r="C173" s="642"/>
      <c r="D173" s="642"/>
      <c r="E173" s="642"/>
      <c r="F173" s="642"/>
      <c r="G173" s="642"/>
      <c r="H173" s="642"/>
      <c r="I173" s="642"/>
      <c r="J173" s="642"/>
      <c r="K173" s="406" t="b">
        <v>0</v>
      </c>
      <c r="L173" s="44" t="str">
        <f>IF(AND(P175+P176+P177+P178+P179&gt;0,P173+P174&gt;0),"Risposte non coerenti",IF(P173+P174&gt;1,"Scegliere una sola opzione",IF(P175+P176+P177+P178+P179&gt;2,"Attenzione: se sì, max 2 risposte possibili","")))</f>
        <v/>
      </c>
      <c r="M173" s="34"/>
      <c r="N173" s="157" t="str">
        <f t="shared" ref="N173:N179" si="15">+IF(K173=TRUE,"1","0")</f>
        <v>0</v>
      </c>
      <c r="O173" s="34"/>
      <c r="P173" s="158">
        <f t="shared" ref="P173:P174" si="16">N173*1</f>
        <v>0</v>
      </c>
      <c r="Q173" s="34"/>
      <c r="R173" s="407"/>
      <c r="S173" s="56"/>
      <c r="T173" s="56"/>
      <c r="U173" s="56"/>
      <c r="V173" s="56"/>
      <c r="W173" s="56"/>
      <c r="X173" s="56"/>
    </row>
    <row r="174" spans="1:24" s="92" customFormat="1" ht="20.100000000000001" customHeight="1">
      <c r="B174" s="642" t="s">
        <v>6</v>
      </c>
      <c r="C174" s="642"/>
      <c r="D174" s="642"/>
      <c r="E174" s="642"/>
      <c r="F174" s="642"/>
      <c r="G174" s="642"/>
      <c r="H174" s="642"/>
      <c r="I174" s="642"/>
      <c r="J174" s="642"/>
      <c r="K174" s="408" t="b">
        <v>0</v>
      </c>
      <c r="L174" s="44" t="str">
        <f>IF(P173+P174&gt;0,"Passare alla domanda D2.3","")</f>
        <v/>
      </c>
      <c r="M174" s="34"/>
      <c r="N174" s="157" t="str">
        <f t="shared" si="15"/>
        <v>0</v>
      </c>
      <c r="O174" s="93"/>
      <c r="P174" s="158">
        <f t="shared" si="16"/>
        <v>0</v>
      </c>
      <c r="Q174" s="34"/>
      <c r="R174" s="409"/>
      <c r="S174" s="56"/>
      <c r="T174" s="56"/>
      <c r="U174" s="56"/>
      <c r="V174" s="56"/>
      <c r="W174" s="56"/>
      <c r="X174" s="56"/>
    </row>
    <row r="175" spans="1:24" s="164" customFormat="1" ht="20.100000000000001" customHeight="1">
      <c r="B175" s="642" t="s">
        <v>2974</v>
      </c>
      <c r="C175" s="642"/>
      <c r="D175" s="642"/>
      <c r="E175" s="642"/>
      <c r="F175" s="642"/>
      <c r="G175" s="642"/>
      <c r="H175" s="642"/>
      <c r="I175" s="642" t="b">
        <v>0</v>
      </c>
      <c r="J175" s="642"/>
      <c r="K175" s="408" t="b">
        <v>0</v>
      </c>
      <c r="L175" s="27"/>
      <c r="M175" s="36"/>
      <c r="N175" s="157" t="str">
        <f t="shared" si="15"/>
        <v>0</v>
      </c>
      <c r="O175" s="34"/>
      <c r="P175" s="158">
        <f>N175*1</f>
        <v>0</v>
      </c>
      <c r="Q175" s="36"/>
      <c r="R175" s="410"/>
      <c r="S175" s="109"/>
      <c r="T175" s="109"/>
      <c r="U175" s="109"/>
      <c r="V175" s="109"/>
      <c r="W175" s="109"/>
      <c r="X175" s="109"/>
    </row>
    <row r="176" spans="1:24" s="164" customFormat="1" ht="20.100000000000001" customHeight="1">
      <c r="B176" s="642" t="s">
        <v>2953</v>
      </c>
      <c r="C176" s="642"/>
      <c r="D176" s="642"/>
      <c r="E176" s="642"/>
      <c r="F176" s="642"/>
      <c r="G176" s="642"/>
      <c r="H176" s="642"/>
      <c r="I176" s="642" t="b">
        <v>0</v>
      </c>
      <c r="J176" s="642"/>
      <c r="K176" s="408" t="b">
        <v>0</v>
      </c>
      <c r="L176" s="337"/>
      <c r="M176" s="24"/>
      <c r="N176" s="157" t="str">
        <f t="shared" si="15"/>
        <v>0</v>
      </c>
      <c r="O176" s="34"/>
      <c r="P176" s="158">
        <f t="shared" ref="P176:P179" si="17">N176*1</f>
        <v>0</v>
      </c>
      <c r="Q176" s="166"/>
      <c r="R176" s="410"/>
    </row>
    <row r="177" spans="1:24" s="164" customFormat="1" ht="32.25" customHeight="1">
      <c r="A177" s="165"/>
      <c r="B177" s="642" t="s">
        <v>3001</v>
      </c>
      <c r="C177" s="642"/>
      <c r="D177" s="642"/>
      <c r="E177" s="642"/>
      <c r="F177" s="642"/>
      <c r="G177" s="642"/>
      <c r="H177" s="642"/>
      <c r="I177" s="642" t="b">
        <v>0</v>
      </c>
      <c r="J177" s="642"/>
      <c r="K177" s="408" t="b">
        <v>0</v>
      </c>
      <c r="L177" s="337"/>
      <c r="M177" s="24"/>
      <c r="N177" s="157" t="str">
        <f t="shared" si="15"/>
        <v>0</v>
      </c>
      <c r="O177" s="34"/>
      <c r="P177" s="158">
        <f t="shared" si="17"/>
        <v>0</v>
      </c>
      <c r="Q177" s="166"/>
      <c r="R177" s="410"/>
    </row>
    <row r="178" spans="1:24" s="92" customFormat="1" ht="32.25" customHeight="1">
      <c r="B178" s="642" t="s">
        <v>3002</v>
      </c>
      <c r="C178" s="642"/>
      <c r="D178" s="642"/>
      <c r="E178" s="642"/>
      <c r="F178" s="642"/>
      <c r="G178" s="642"/>
      <c r="H178" s="642"/>
      <c r="I178" s="642"/>
      <c r="J178" s="642"/>
      <c r="K178" s="411" t="b">
        <v>0</v>
      </c>
      <c r="L178" s="16"/>
      <c r="M178" s="34"/>
      <c r="N178" s="157" t="str">
        <f t="shared" si="15"/>
        <v>0</v>
      </c>
      <c r="O178" s="34"/>
      <c r="P178" s="158">
        <f t="shared" si="17"/>
        <v>0</v>
      </c>
      <c r="Q178" s="34"/>
      <c r="R178" s="34"/>
      <c r="S178" s="56"/>
      <c r="T178" s="56"/>
      <c r="U178" s="56"/>
      <c r="V178" s="56"/>
      <c r="W178" s="56"/>
      <c r="X178" s="56"/>
    </row>
    <row r="179" spans="1:24" s="92" customFormat="1" ht="20.100000000000001" customHeight="1">
      <c r="A179" s="167"/>
      <c r="B179" s="642" t="s">
        <v>2975</v>
      </c>
      <c r="C179" s="642"/>
      <c r="D179" s="642"/>
      <c r="E179" s="642"/>
      <c r="F179" s="642"/>
      <c r="G179" s="642"/>
      <c r="H179" s="642"/>
      <c r="I179" s="642"/>
      <c r="J179" s="642"/>
      <c r="K179" s="408" t="b">
        <v>0</v>
      </c>
      <c r="L179" s="337"/>
      <c r="M179" s="16"/>
      <c r="N179" s="157" t="str">
        <f t="shared" si="15"/>
        <v>0</v>
      </c>
      <c r="P179" s="158">
        <f t="shared" si="17"/>
        <v>0</v>
      </c>
      <c r="Q179" s="95"/>
      <c r="R179" s="409"/>
    </row>
    <row r="180" spans="1:24" ht="20.100000000000001" customHeight="1"/>
    <row r="181" spans="1:24" s="92" customFormat="1" ht="31.5" customHeight="1">
      <c r="A181" s="604" t="s">
        <v>3022</v>
      </c>
      <c r="B181" s="604"/>
      <c r="C181" s="604"/>
      <c r="D181" s="604"/>
      <c r="E181" s="604"/>
      <c r="F181" s="604"/>
      <c r="G181" s="604"/>
      <c r="H181" s="604"/>
      <c r="I181" s="604"/>
      <c r="J181" s="604"/>
      <c r="K181" s="604"/>
      <c r="L181" s="582" t="str">
        <f>IF(AND(P173+P174&gt;0,P182+P183+P184+P189+P185+P186+P187+P188&gt;0),"Risposte non coerenti con quanto indicato in D2.1","")</f>
        <v/>
      </c>
      <c r="M181" s="582"/>
      <c r="N181" s="95"/>
      <c r="O181" s="95"/>
      <c r="P181" s="169"/>
      <c r="Q181" s="95"/>
      <c r="R181" s="409"/>
    </row>
    <row r="182" spans="1:24" s="92" customFormat="1" ht="20.100000000000001" customHeight="1">
      <c r="A182" s="170"/>
      <c r="B182" s="642" t="s">
        <v>2943</v>
      </c>
      <c r="C182" s="642"/>
      <c r="D182" s="642"/>
      <c r="E182" s="642"/>
      <c r="F182" s="642"/>
      <c r="G182" s="642"/>
      <c r="H182" s="642"/>
      <c r="I182" s="642"/>
      <c r="J182" s="642"/>
      <c r="K182" s="412" t="b">
        <v>0</v>
      </c>
      <c r="L182" s="37" t="str">
        <f>IF(AND(P182=1,P183+P184+P189+P185+P186+P187+P188&gt;0),"Attenzione: risposte non coerenti","")</f>
        <v/>
      </c>
      <c r="M182" s="34"/>
      <c r="N182" s="157" t="str">
        <f t="shared" ref="N182:N188" si="18">+IF(K182=TRUE,"1","0")</f>
        <v>0</v>
      </c>
      <c r="O182" s="34"/>
      <c r="P182" s="158">
        <f t="shared" ref="P182:P183" si="19">N182*1</f>
        <v>0</v>
      </c>
      <c r="Q182" s="34"/>
      <c r="R182" s="409"/>
      <c r="S182" s="56"/>
      <c r="T182" s="56"/>
      <c r="U182" s="56"/>
      <c r="V182" s="56"/>
      <c r="W182" s="56"/>
      <c r="X182" s="56"/>
    </row>
    <row r="183" spans="1:24" s="164" customFormat="1" ht="20.100000000000001" customHeight="1">
      <c r="A183" s="163"/>
      <c r="B183" s="642" t="s">
        <v>2954</v>
      </c>
      <c r="C183" s="642"/>
      <c r="D183" s="642"/>
      <c r="E183" s="642"/>
      <c r="F183" s="642"/>
      <c r="G183" s="642"/>
      <c r="H183" s="642"/>
      <c r="I183" s="642"/>
      <c r="J183" s="642"/>
      <c r="K183" s="408" t="b">
        <v>0</v>
      </c>
      <c r="L183" s="337"/>
      <c r="M183" s="36"/>
      <c r="N183" s="157" t="str">
        <f t="shared" si="18"/>
        <v>0</v>
      </c>
      <c r="O183" s="93"/>
      <c r="P183" s="158">
        <f t="shared" si="19"/>
        <v>0</v>
      </c>
      <c r="Q183" s="36"/>
      <c r="R183" s="410"/>
      <c r="S183" s="109"/>
      <c r="T183" s="109"/>
      <c r="U183" s="109"/>
      <c r="V183" s="109"/>
      <c r="W183" s="109"/>
      <c r="X183" s="109"/>
    </row>
    <row r="184" spans="1:24" s="164" customFormat="1" ht="20.100000000000001" customHeight="1">
      <c r="A184" s="163"/>
      <c r="B184" s="642" t="s">
        <v>2944</v>
      </c>
      <c r="C184" s="642"/>
      <c r="D184" s="642"/>
      <c r="E184" s="642"/>
      <c r="F184" s="642"/>
      <c r="G184" s="642"/>
      <c r="H184" s="642"/>
      <c r="I184" s="642"/>
      <c r="J184" s="642"/>
      <c r="K184" s="408" t="b">
        <v>0</v>
      </c>
      <c r="L184" s="337"/>
      <c r="M184" s="36"/>
      <c r="N184" s="157" t="str">
        <f t="shared" si="18"/>
        <v>0</v>
      </c>
      <c r="O184" s="34"/>
      <c r="P184" s="158">
        <f>N184*1</f>
        <v>0</v>
      </c>
      <c r="Q184" s="36"/>
      <c r="R184" s="410"/>
      <c r="S184" s="109"/>
      <c r="T184" s="109"/>
      <c r="U184" s="109"/>
      <c r="V184" s="109"/>
      <c r="W184" s="109"/>
      <c r="X184" s="109"/>
    </row>
    <row r="185" spans="1:24" s="164" customFormat="1" ht="20.100000000000001" customHeight="1">
      <c r="A185" s="165"/>
      <c r="B185" s="642" t="s">
        <v>2945</v>
      </c>
      <c r="C185" s="642"/>
      <c r="D185" s="642"/>
      <c r="E185" s="642"/>
      <c r="F185" s="642"/>
      <c r="G185" s="642"/>
      <c r="H185" s="642"/>
      <c r="I185" s="642"/>
      <c r="J185" s="642"/>
      <c r="K185" s="408" t="b">
        <v>0</v>
      </c>
      <c r="M185" s="24"/>
      <c r="N185" s="157" t="str">
        <f t="shared" si="18"/>
        <v>0</v>
      </c>
      <c r="O185" s="34"/>
      <c r="P185" s="158">
        <f t="shared" ref="P185:P188" si="20">N185*1</f>
        <v>0</v>
      </c>
      <c r="Q185" s="166"/>
      <c r="R185" s="166"/>
    </row>
    <row r="186" spans="1:24" s="164" customFormat="1" ht="20.100000000000001" customHeight="1">
      <c r="A186" s="165"/>
      <c r="B186" s="642" t="s">
        <v>2946</v>
      </c>
      <c r="C186" s="642"/>
      <c r="D186" s="642"/>
      <c r="E186" s="642"/>
      <c r="F186" s="642"/>
      <c r="G186" s="642" t="b">
        <v>0</v>
      </c>
      <c r="H186" s="642"/>
      <c r="I186" s="642"/>
      <c r="J186" s="642"/>
      <c r="K186" s="408" t="b">
        <v>0</v>
      </c>
      <c r="L186" s="27"/>
      <c r="M186" s="24"/>
      <c r="N186" s="157" t="str">
        <f t="shared" si="18"/>
        <v>0</v>
      </c>
      <c r="O186" s="34"/>
      <c r="P186" s="158">
        <f t="shared" si="20"/>
        <v>0</v>
      </c>
      <c r="Q186" s="166"/>
      <c r="R186" s="166"/>
    </row>
    <row r="187" spans="1:24" s="164" customFormat="1" ht="20.100000000000001" customHeight="1">
      <c r="A187" s="165"/>
      <c r="B187" s="430" t="s">
        <v>5632</v>
      </c>
      <c r="C187" s="398"/>
      <c r="D187" s="398"/>
      <c r="E187" s="398"/>
      <c r="F187" s="398"/>
      <c r="G187" s="398"/>
      <c r="H187" s="398"/>
      <c r="I187" s="398"/>
      <c r="J187" s="398"/>
      <c r="K187" s="408" t="b">
        <v>0</v>
      </c>
      <c r="L187" s="27"/>
      <c r="M187" s="24"/>
      <c r="N187" s="157" t="str">
        <f t="shared" ref="N187" si="21">+IF(K187=TRUE,"1","0")</f>
        <v>0</v>
      </c>
      <c r="O187" s="34"/>
      <c r="P187" s="158">
        <f t="shared" ref="P187" si="22">N187*1</f>
        <v>0</v>
      </c>
      <c r="Q187" s="166"/>
      <c r="R187" s="166"/>
    </row>
    <row r="188" spans="1:24" s="92" customFormat="1" ht="20.100000000000001" customHeight="1">
      <c r="A188" s="165"/>
      <c r="B188" s="642" t="s">
        <v>3004</v>
      </c>
      <c r="C188" s="642"/>
      <c r="D188" s="642"/>
      <c r="E188" s="642"/>
      <c r="F188" s="642"/>
      <c r="G188" s="642"/>
      <c r="H188" s="642"/>
      <c r="I188" s="642"/>
      <c r="J188" s="642"/>
      <c r="K188" s="408" t="b">
        <v>0</v>
      </c>
      <c r="L188" s="413"/>
      <c r="M188" s="16"/>
      <c r="N188" s="157" t="str">
        <f t="shared" si="18"/>
        <v>0</v>
      </c>
      <c r="O188" s="34"/>
      <c r="P188" s="158">
        <f t="shared" si="20"/>
        <v>0</v>
      </c>
      <c r="Q188" s="95"/>
      <c r="R188" s="407"/>
    </row>
    <row r="189" spans="1:24" s="164" customFormat="1" ht="24.75" customHeight="1">
      <c r="A189" s="165"/>
      <c r="B189" s="642" t="s">
        <v>3003</v>
      </c>
      <c r="C189" s="642"/>
      <c r="D189" s="642"/>
      <c r="E189" s="642"/>
      <c r="F189" s="642"/>
      <c r="G189" s="642"/>
      <c r="H189" s="642"/>
      <c r="I189" s="642"/>
      <c r="J189" s="642"/>
      <c r="K189" s="408" t="b">
        <v>0</v>
      </c>
      <c r="L189" s="27" t="str">
        <f>IF(SUM(P182:P189)=0,"",IF(AND(SUM(P182:P188)&gt;0,P189=0,SUM(P202:P204)=0),"Passare alla domanda D2.3",""))</f>
        <v/>
      </c>
      <c r="M189" s="24"/>
      <c r="N189" s="157" t="str">
        <f>+IF(K189=TRUE,"1","0")</f>
        <v>0</v>
      </c>
      <c r="O189" s="34"/>
      <c r="P189" s="158">
        <f>N189*1</f>
        <v>0</v>
      </c>
      <c r="Q189" s="166"/>
      <c r="R189" s="166"/>
    </row>
    <row r="190" spans="1:24" s="92" customFormat="1" ht="20.100000000000001" customHeight="1">
      <c r="A190" s="167"/>
      <c r="B190" s="170"/>
      <c r="C190" s="170"/>
      <c r="D190" s="170"/>
      <c r="E190" s="170"/>
      <c r="F190" s="170"/>
      <c r="G190" s="170"/>
      <c r="H190" s="170"/>
      <c r="I190" s="170"/>
      <c r="J190" s="72"/>
      <c r="K190" s="287"/>
      <c r="L190" s="27"/>
      <c r="M190" s="16"/>
      <c r="N190" s="71"/>
      <c r="P190" s="71"/>
      <c r="Q190" s="95"/>
      <c r="R190" s="95"/>
    </row>
    <row r="191" spans="1:24" s="92" customFormat="1" ht="20.100000000000001" customHeight="1">
      <c r="A191" s="604" t="s">
        <v>3023</v>
      </c>
      <c r="B191" s="604"/>
      <c r="C191" s="604"/>
      <c r="D191" s="604"/>
      <c r="E191" s="604"/>
      <c r="F191" s="604"/>
      <c r="G191" s="604"/>
      <c r="H191" s="604"/>
      <c r="I191" s="604"/>
      <c r="J191" s="604"/>
      <c r="K191" s="604"/>
      <c r="L191" s="27"/>
      <c r="M191" s="16"/>
      <c r="N191" s="159"/>
      <c r="O191" s="34"/>
      <c r="P191" s="159"/>
      <c r="Q191" s="95"/>
      <c r="R191" s="95"/>
    </row>
    <row r="192" spans="1:24" s="92" customFormat="1" ht="20.100000000000001" customHeight="1">
      <c r="A192" s="292"/>
      <c r="B192" s="642" t="s">
        <v>3005</v>
      </c>
      <c r="C192" s="642"/>
      <c r="D192" s="642"/>
      <c r="E192" s="642"/>
      <c r="F192" s="642"/>
      <c r="G192" s="642"/>
      <c r="H192" s="642"/>
      <c r="I192" s="642"/>
      <c r="J192" s="642"/>
      <c r="K192" s="414" t="b">
        <v>0</v>
      </c>
      <c r="L192" s="16"/>
      <c r="M192" s="16"/>
      <c r="N192" s="157" t="str">
        <f t="shared" ref="N192:N199" si="23">+IF(K192=TRUE,"1","0")</f>
        <v>0</v>
      </c>
      <c r="O192" s="34"/>
      <c r="P192" s="158">
        <f t="shared" ref="P192:P199" si="24">N192*1</f>
        <v>0</v>
      </c>
      <c r="Q192" s="95"/>
      <c r="R192" s="95"/>
    </row>
    <row r="193" spans="1:24" s="164" customFormat="1" ht="20.100000000000001" customHeight="1">
      <c r="A193" s="176"/>
      <c r="B193" s="764" t="s">
        <v>5638</v>
      </c>
      <c r="C193" s="764"/>
      <c r="D193" s="764"/>
      <c r="E193" s="764"/>
      <c r="F193" s="764"/>
      <c r="G193" s="764"/>
      <c r="H193" s="764"/>
      <c r="I193" s="764"/>
      <c r="J193" s="764"/>
      <c r="K193" s="441" t="b">
        <v>0</v>
      </c>
      <c r="L193" s="58"/>
      <c r="M193" s="36"/>
      <c r="N193" s="157" t="str">
        <f t="shared" si="23"/>
        <v>0</v>
      </c>
      <c r="O193" s="34"/>
      <c r="P193" s="158">
        <f t="shared" si="24"/>
        <v>0</v>
      </c>
      <c r="Q193" s="36"/>
      <c r="R193" s="410"/>
      <c r="S193" s="109"/>
      <c r="T193" s="109"/>
      <c r="U193" s="109"/>
      <c r="V193" s="109"/>
      <c r="W193" s="109"/>
      <c r="X193" s="109"/>
    </row>
    <row r="194" spans="1:24" s="164" customFormat="1" ht="19.350000000000001" customHeight="1">
      <c r="A194" s="176"/>
      <c r="B194" s="424"/>
      <c r="C194" s="176"/>
      <c r="D194" s="176"/>
      <c r="E194" s="464" t="s">
        <v>5633</v>
      </c>
      <c r="F194" s="465" t="s">
        <v>5634</v>
      </c>
      <c r="G194" s="466"/>
      <c r="H194" s="466"/>
      <c r="I194" s="466"/>
      <c r="J194" s="466"/>
      <c r="K194" s="447" t="b">
        <v>0</v>
      </c>
      <c r="L194" s="58"/>
      <c r="M194" s="24"/>
      <c r="N194" s="157" t="str">
        <f t="shared" ref="N194:N197" si="25">+IF(K194=TRUE,"1","0")</f>
        <v>0</v>
      </c>
      <c r="O194" s="34"/>
      <c r="P194" s="158">
        <f t="shared" ref="P194:P197" si="26">N194*1</f>
        <v>0</v>
      </c>
      <c r="Q194" s="166"/>
      <c r="R194" s="410"/>
    </row>
    <row r="195" spans="1:24" s="92" customFormat="1" ht="19.350000000000001" customHeight="1">
      <c r="A195" s="417"/>
      <c r="B195" s="170"/>
      <c r="C195" s="170"/>
      <c r="D195" s="170"/>
      <c r="E195" s="170"/>
      <c r="F195" s="446" t="s">
        <v>5635</v>
      </c>
      <c r="G195" s="434"/>
      <c r="H195" s="434"/>
      <c r="I195" s="434"/>
      <c r="J195" s="434"/>
      <c r="K195" s="440" t="b">
        <v>0</v>
      </c>
      <c r="L195" s="413"/>
      <c r="M195" s="16"/>
      <c r="N195" s="157" t="str">
        <f t="shared" si="25"/>
        <v>0</v>
      </c>
      <c r="O195" s="34"/>
      <c r="P195" s="158">
        <f t="shared" si="26"/>
        <v>0</v>
      </c>
      <c r="Q195" s="95"/>
      <c r="R195" s="407"/>
    </row>
    <row r="196" spans="1:24" s="92" customFormat="1" ht="19.350000000000001" customHeight="1">
      <c r="A196" s="322"/>
      <c r="B196" s="322"/>
      <c r="C196" s="322"/>
      <c r="D196" s="322"/>
      <c r="E196" s="322"/>
      <c r="F196" s="446" t="s">
        <v>5636</v>
      </c>
      <c r="G196" s="442"/>
      <c r="H196" s="442"/>
      <c r="I196" s="442"/>
      <c r="J196" s="442"/>
      <c r="K196" s="447" t="b">
        <v>0</v>
      </c>
      <c r="L196" s="27"/>
      <c r="M196" s="16"/>
      <c r="N196" s="157" t="str">
        <f t="shared" si="25"/>
        <v>0</v>
      </c>
      <c r="O196" s="34"/>
      <c r="P196" s="158">
        <f t="shared" si="26"/>
        <v>0</v>
      </c>
      <c r="Q196" s="95"/>
      <c r="R196" s="95"/>
    </row>
    <row r="197" spans="1:24" s="92" customFormat="1" ht="19.350000000000001" customHeight="1">
      <c r="B197" s="170"/>
      <c r="C197" s="170"/>
      <c r="D197" s="170"/>
      <c r="E197" s="170"/>
      <c r="F197" s="446" t="s">
        <v>5637</v>
      </c>
      <c r="G197" s="467"/>
      <c r="H197" s="443"/>
      <c r="I197" s="444"/>
      <c r="J197" s="445"/>
      <c r="K197" s="476" t="b">
        <v>0</v>
      </c>
      <c r="L197" s="30"/>
      <c r="M197" s="16"/>
      <c r="N197" s="157" t="str">
        <f t="shared" si="25"/>
        <v>0</v>
      </c>
      <c r="O197" s="34"/>
      <c r="P197" s="158">
        <f t="shared" si="26"/>
        <v>0</v>
      </c>
      <c r="Q197" s="317"/>
      <c r="R197" s="95"/>
    </row>
    <row r="198" spans="1:24" s="164" customFormat="1" ht="20.100000000000001" customHeight="1">
      <c r="A198" s="176"/>
      <c r="B198" s="642" t="s">
        <v>3006</v>
      </c>
      <c r="C198" s="642"/>
      <c r="D198" s="642"/>
      <c r="E198" s="642"/>
      <c r="F198" s="642"/>
      <c r="G198" s="642"/>
      <c r="H198" s="642"/>
      <c r="I198" s="642"/>
      <c r="J198" s="642"/>
      <c r="K198" s="414" t="b">
        <v>0</v>
      </c>
      <c r="L198" s="58"/>
      <c r="M198" s="24"/>
      <c r="N198" s="157" t="str">
        <f t="shared" si="23"/>
        <v>0</v>
      </c>
      <c r="O198" s="34"/>
      <c r="P198" s="158">
        <f t="shared" si="24"/>
        <v>0</v>
      </c>
      <c r="Q198" s="166"/>
      <c r="R198" s="415"/>
    </row>
    <row r="199" spans="1:24" s="92" customFormat="1" ht="20.100000000000001" customHeight="1">
      <c r="A199" s="292"/>
      <c r="B199" s="642" t="s">
        <v>3007</v>
      </c>
      <c r="C199" s="642"/>
      <c r="D199" s="642"/>
      <c r="E199" s="642"/>
      <c r="F199" s="642"/>
      <c r="G199" s="642"/>
      <c r="H199" s="642"/>
      <c r="I199" s="642"/>
      <c r="J199" s="642"/>
      <c r="K199" s="414" t="b">
        <v>0</v>
      </c>
      <c r="L199" s="25"/>
      <c r="M199" s="16"/>
      <c r="N199" s="157" t="str">
        <f t="shared" si="23"/>
        <v>0</v>
      </c>
      <c r="O199" s="34"/>
      <c r="P199" s="158">
        <f t="shared" si="24"/>
        <v>0</v>
      </c>
      <c r="Q199" s="169"/>
      <c r="R199" s="95"/>
    </row>
    <row r="200" spans="1:24" s="164" customFormat="1" ht="20.100000000000001" customHeight="1">
      <c r="A200" s="318"/>
      <c r="B200" s="318"/>
      <c r="C200" s="318"/>
      <c r="D200" s="318"/>
      <c r="E200" s="318"/>
      <c r="F200" s="318"/>
      <c r="G200" s="318"/>
      <c r="H200" s="318"/>
      <c r="I200" s="318"/>
      <c r="J200" s="318"/>
      <c r="K200" s="318"/>
      <c r="L200" s="27"/>
      <c r="M200" s="36"/>
      <c r="N200" s="159"/>
      <c r="O200" s="109"/>
      <c r="P200" s="159"/>
      <c r="Q200" s="36"/>
      <c r="R200" s="36"/>
      <c r="S200" s="109"/>
      <c r="T200" s="109"/>
      <c r="U200" s="109"/>
      <c r="V200" s="109"/>
      <c r="W200" s="109"/>
      <c r="X200" s="109"/>
    </row>
    <row r="201" spans="1:24" s="164" customFormat="1" ht="27.75" customHeight="1">
      <c r="A201" s="611" t="s">
        <v>3024</v>
      </c>
      <c r="B201" s="611"/>
      <c r="C201" s="611"/>
      <c r="D201" s="611"/>
      <c r="E201" s="611"/>
      <c r="F201" s="611"/>
      <c r="G201" s="611"/>
      <c r="H201" s="611"/>
      <c r="I201" s="611"/>
      <c r="J201" s="611"/>
      <c r="K201" s="611"/>
      <c r="L201" s="27"/>
      <c r="M201" s="36"/>
      <c r="N201" s="159"/>
      <c r="O201" s="109"/>
      <c r="P201" s="159"/>
      <c r="Q201" s="36"/>
      <c r="R201" s="36"/>
      <c r="S201" s="109"/>
      <c r="T201" s="109"/>
      <c r="U201" s="109"/>
      <c r="V201" s="109"/>
      <c r="W201" s="109"/>
      <c r="X201" s="109"/>
    </row>
    <row r="202" spans="1:24" s="92" customFormat="1" ht="20.100000000000001" customHeight="1">
      <c r="A202" s="417"/>
      <c r="B202" s="642" t="s">
        <v>3009</v>
      </c>
      <c r="C202" s="642"/>
      <c r="D202" s="642"/>
      <c r="E202" s="642"/>
      <c r="F202" s="642"/>
      <c r="G202" s="642"/>
      <c r="H202" s="642"/>
      <c r="I202" s="642"/>
      <c r="J202" s="642"/>
      <c r="K202" s="418" t="b">
        <v>0</v>
      </c>
      <c r="L202" s="44" t="str">
        <f>IF(AND(P203=0,P204=0,P202=1),"Passare alla sezione D3","")</f>
        <v/>
      </c>
      <c r="M202" s="16"/>
      <c r="N202" s="157" t="str">
        <f t="shared" ref="N202:N204" si="27">+IF(K202=TRUE,"1","0")</f>
        <v>0</v>
      </c>
      <c r="O202" s="34"/>
      <c r="P202" s="158">
        <f t="shared" ref="P202:P204" si="28">N202*1</f>
        <v>0</v>
      </c>
      <c r="Q202" s="95"/>
      <c r="R202" s="407"/>
    </row>
    <row r="203" spans="1:24" s="92" customFormat="1" ht="30" customHeight="1">
      <c r="B203" s="642" t="s">
        <v>3010</v>
      </c>
      <c r="C203" s="642"/>
      <c r="D203" s="642"/>
      <c r="E203" s="642"/>
      <c r="F203" s="642"/>
      <c r="G203" s="642"/>
      <c r="H203" s="642"/>
      <c r="I203" s="642"/>
      <c r="J203" s="642"/>
      <c r="K203" s="419" t="b">
        <v>0</v>
      </c>
      <c r="L203" s="420" t="str">
        <f>IF(AND(P203=0,P204=0,P202=1),"↓↓↓","")</f>
        <v/>
      </c>
      <c r="M203" s="16"/>
      <c r="N203" s="157" t="str">
        <f t="shared" si="27"/>
        <v>0</v>
      </c>
      <c r="O203" s="34"/>
      <c r="P203" s="158">
        <f t="shared" si="28"/>
        <v>0</v>
      </c>
      <c r="Q203" s="95"/>
      <c r="R203" s="95"/>
    </row>
    <row r="204" spans="1:24" s="92" customFormat="1" ht="44.25" customHeight="1">
      <c r="B204" s="642" t="s">
        <v>3011</v>
      </c>
      <c r="C204" s="642"/>
      <c r="D204" s="642"/>
      <c r="E204" s="642"/>
      <c r="F204" s="642"/>
      <c r="G204" s="642"/>
      <c r="H204" s="642"/>
      <c r="I204" s="642"/>
      <c r="J204" s="642"/>
      <c r="K204" s="419" t="b">
        <v>0</v>
      </c>
      <c r="L204" s="421" t="str">
        <f>IF(AND(P202+P203+P204&gt;1),"Scegliere una sola opzione","")</f>
        <v/>
      </c>
      <c r="M204" s="16"/>
      <c r="N204" s="157" t="str">
        <f t="shared" si="27"/>
        <v>0</v>
      </c>
      <c r="O204" s="34"/>
      <c r="P204" s="158">
        <f t="shared" si="28"/>
        <v>0</v>
      </c>
      <c r="Q204" s="169"/>
      <c r="R204" s="95"/>
    </row>
    <row r="205" spans="1:24" s="92" customFormat="1" ht="20.100000000000001" customHeight="1">
      <c r="B205" s="643"/>
      <c r="C205" s="643"/>
      <c r="D205" s="643"/>
      <c r="E205" s="643"/>
      <c r="F205" s="643"/>
      <c r="G205" s="643"/>
      <c r="H205" s="643"/>
      <c r="I205" s="643"/>
      <c r="J205" s="643"/>
      <c r="K205" s="287"/>
      <c r="L205" s="25"/>
      <c r="M205" s="16"/>
      <c r="N205" s="159"/>
      <c r="O205" s="34"/>
      <c r="P205" s="159"/>
      <c r="Q205" s="169"/>
      <c r="R205" s="95"/>
    </row>
    <row r="206" spans="1:24" s="92" customFormat="1" ht="27.75" customHeight="1">
      <c r="A206" s="611" t="s">
        <v>3025</v>
      </c>
      <c r="B206" s="611"/>
      <c r="C206" s="611"/>
      <c r="D206" s="611"/>
      <c r="E206" s="611"/>
      <c r="F206" s="611"/>
      <c r="G206" s="611"/>
      <c r="H206" s="611"/>
      <c r="I206" s="611"/>
      <c r="J206" s="611"/>
      <c r="K206" s="611"/>
      <c r="L206" s="25"/>
      <c r="M206" s="16"/>
      <c r="N206" s="159"/>
      <c r="O206" s="34"/>
      <c r="P206" s="159"/>
      <c r="Q206" s="169"/>
      <c r="R206" s="95"/>
    </row>
    <row r="207" spans="1:24" s="92" customFormat="1" ht="20.100000000000001" customHeight="1">
      <c r="B207" s="642" t="s">
        <v>2943</v>
      </c>
      <c r="C207" s="642"/>
      <c r="D207" s="642"/>
      <c r="E207" s="642"/>
      <c r="F207" s="642"/>
      <c r="G207" s="642"/>
      <c r="H207" s="642"/>
      <c r="I207" s="642"/>
      <c r="J207" s="642"/>
      <c r="K207" s="414" t="b">
        <v>0</v>
      </c>
      <c r="L207" s="37" t="str">
        <f>IF(AND(P207=1,P208+P209+P210&gt;0),"Attenzione: risposte non coerenti","")</f>
        <v/>
      </c>
      <c r="M207" s="16"/>
      <c r="N207" s="157" t="str">
        <f t="shared" ref="N207:N210" si="29">+IF(K207=TRUE,"1","0")</f>
        <v>0</v>
      </c>
      <c r="O207" s="34"/>
      <c r="P207" s="158">
        <f t="shared" ref="P207:P210" si="30">N207*1</f>
        <v>0</v>
      </c>
      <c r="Q207" s="169"/>
      <c r="R207" s="95"/>
    </row>
    <row r="208" spans="1:24" s="92" customFormat="1" ht="20.100000000000001" customHeight="1">
      <c r="B208" s="642" t="s">
        <v>3012</v>
      </c>
      <c r="C208" s="642"/>
      <c r="D208" s="642"/>
      <c r="E208" s="642"/>
      <c r="F208" s="642"/>
      <c r="G208" s="642"/>
      <c r="H208" s="642"/>
      <c r="I208" s="642"/>
      <c r="J208" s="642"/>
      <c r="K208" s="414" t="b">
        <v>0</v>
      </c>
      <c r="L208" s="16"/>
      <c r="M208" s="16"/>
      <c r="N208" s="157" t="str">
        <f t="shared" si="29"/>
        <v>0</v>
      </c>
      <c r="O208" s="34"/>
      <c r="P208" s="158">
        <f t="shared" si="30"/>
        <v>0</v>
      </c>
      <c r="Q208" s="95"/>
      <c r="R208" s="95"/>
    </row>
    <row r="209" spans="1:21" s="92" customFormat="1" ht="20.100000000000001" customHeight="1">
      <c r="B209" s="642" t="s">
        <v>3013</v>
      </c>
      <c r="C209" s="642"/>
      <c r="D209" s="642"/>
      <c r="E209" s="642"/>
      <c r="F209" s="642"/>
      <c r="G209" s="642"/>
      <c r="H209" s="642"/>
      <c r="I209" s="642"/>
      <c r="J209" s="642"/>
      <c r="K209" s="414" t="b">
        <v>0</v>
      </c>
      <c r="L209" s="25"/>
      <c r="M209" s="16"/>
      <c r="N209" s="157" t="str">
        <f t="shared" si="29"/>
        <v>0</v>
      </c>
      <c r="O209" s="34"/>
      <c r="P209" s="158">
        <f t="shared" si="30"/>
        <v>0</v>
      </c>
      <c r="Q209" s="169"/>
      <c r="R209" s="95"/>
    </row>
    <row r="210" spans="1:21" s="92" customFormat="1" ht="20.100000000000001" customHeight="1">
      <c r="B210" s="642" t="s">
        <v>3014</v>
      </c>
      <c r="C210" s="642"/>
      <c r="D210" s="642"/>
      <c r="E210" s="642"/>
      <c r="F210" s="642"/>
      <c r="G210" s="642"/>
      <c r="H210" s="642"/>
      <c r="I210" s="642"/>
      <c r="J210" s="642"/>
      <c r="K210" s="422" t="b">
        <v>0</v>
      </c>
      <c r="L210" s="58"/>
      <c r="M210" s="16"/>
      <c r="N210" s="157" t="str">
        <f t="shared" si="29"/>
        <v>0</v>
      </c>
      <c r="O210" s="34"/>
      <c r="P210" s="158">
        <f t="shared" si="30"/>
        <v>0</v>
      </c>
      <c r="Q210" s="169"/>
      <c r="R210" s="95"/>
    </row>
    <row r="211" spans="1:21" s="92" customFormat="1" ht="20.100000000000001" customHeight="1">
      <c r="A211" s="93"/>
      <c r="B211" s="416" t="s">
        <v>304</v>
      </c>
      <c r="C211" s="398"/>
      <c r="D211" s="398"/>
      <c r="E211" s="819" t="s">
        <v>3008</v>
      </c>
      <c r="F211" s="820"/>
      <c r="G211" s="820"/>
      <c r="H211" s="820"/>
      <c r="I211" s="820"/>
      <c r="J211" s="820"/>
      <c r="K211" s="821"/>
      <c r="L211" s="822" t="str">
        <f>IF(AND(P203=1,P202+P204=0,P207+P208+P209+P210&gt;=1),"Passare alla sezione D3","")</f>
        <v/>
      </c>
      <c r="M211" s="823"/>
      <c r="N211" s="159"/>
      <c r="O211" s="171"/>
      <c r="P211" s="159"/>
      <c r="Q211" s="169"/>
      <c r="R211" s="95"/>
    </row>
    <row r="212" spans="1:21" s="92" customFormat="1" ht="20.100000000000001" customHeight="1">
      <c r="A212" s="74"/>
      <c r="B212" s="59"/>
      <c r="C212" s="59"/>
      <c r="D212" s="170"/>
      <c r="E212" s="170"/>
      <c r="F212" s="170"/>
      <c r="G212" s="170"/>
      <c r="H212" s="170"/>
      <c r="I212" s="170"/>
      <c r="K212" s="287"/>
      <c r="L212" s="420" t="str">
        <f>IF(AND(P203=1,P202+P204=0,P207+P208+P209+P210&gt;=1),"↓↓↓","")</f>
        <v/>
      </c>
      <c r="M212" s="16"/>
      <c r="N212" s="71"/>
      <c r="O212" s="164"/>
      <c r="P212" s="71"/>
      <c r="Q212" s="169"/>
      <c r="R212" s="95"/>
    </row>
    <row r="213" spans="1:21" s="92" customFormat="1" ht="20.100000000000001" customHeight="1">
      <c r="A213" s="611" t="s">
        <v>5639</v>
      </c>
      <c r="B213" s="611"/>
      <c r="C213" s="611"/>
      <c r="D213" s="611"/>
      <c r="E213" s="611"/>
      <c r="F213" s="611"/>
      <c r="G213" s="611"/>
      <c r="H213" s="611"/>
      <c r="I213" s="611"/>
      <c r="J213" s="611"/>
      <c r="K213" s="611"/>
      <c r="L213" s="25"/>
      <c r="M213" s="16"/>
      <c r="N213" s="71"/>
      <c r="O213" s="164"/>
      <c r="P213" s="71"/>
      <c r="Q213" s="169"/>
      <c r="R213" s="95"/>
    </row>
    <row r="214" spans="1:21" s="92" customFormat="1" ht="20.100000000000001" customHeight="1">
      <c r="A214" s="167"/>
      <c r="B214" s="642" t="s">
        <v>3015</v>
      </c>
      <c r="C214" s="642"/>
      <c r="D214" s="642"/>
      <c r="E214" s="642"/>
      <c r="F214" s="642"/>
      <c r="G214" s="642"/>
      <c r="H214" s="642"/>
      <c r="I214" s="642"/>
      <c r="J214" s="642"/>
      <c r="K214" s="485" t="b">
        <v>0</v>
      </c>
      <c r="L214" s="25"/>
      <c r="M214" s="16"/>
      <c r="N214" s="157" t="str">
        <f t="shared" ref="N214:N219" si="31">+IF(K214=TRUE,"1","0")</f>
        <v>0</v>
      </c>
      <c r="O214" s="34"/>
      <c r="P214" s="158">
        <f t="shared" ref="P214:P219" si="32">N214*1</f>
        <v>0</v>
      </c>
      <c r="Q214" s="169"/>
      <c r="R214" s="95"/>
    </row>
    <row r="215" spans="1:21" s="92" customFormat="1" ht="20.100000000000001" customHeight="1">
      <c r="A215" s="167"/>
      <c r="B215" s="642" t="s">
        <v>3016</v>
      </c>
      <c r="C215" s="642"/>
      <c r="D215" s="642"/>
      <c r="E215" s="642"/>
      <c r="F215" s="642"/>
      <c r="G215" s="642"/>
      <c r="H215" s="642"/>
      <c r="I215" s="642"/>
      <c r="J215" s="642"/>
      <c r="K215" s="486" t="b">
        <v>0</v>
      </c>
      <c r="L215" s="25"/>
      <c r="M215" s="16"/>
      <c r="N215" s="157" t="str">
        <f t="shared" si="31"/>
        <v>0</v>
      </c>
      <c r="O215" s="34"/>
      <c r="P215" s="158">
        <f t="shared" si="32"/>
        <v>0</v>
      </c>
      <c r="Q215" s="169"/>
      <c r="R215" s="95"/>
    </row>
    <row r="216" spans="1:21" s="92" customFormat="1" ht="20.100000000000001" customHeight="1">
      <c r="A216" s="167"/>
      <c r="B216" s="642" t="s">
        <v>3017</v>
      </c>
      <c r="C216" s="642"/>
      <c r="D216" s="642"/>
      <c r="E216" s="642"/>
      <c r="F216" s="642"/>
      <c r="G216" s="642"/>
      <c r="H216" s="642"/>
      <c r="I216" s="642"/>
      <c r="J216" s="642"/>
      <c r="K216" s="486" t="b">
        <v>0</v>
      </c>
      <c r="L216" s="25"/>
      <c r="M216" s="16"/>
      <c r="N216" s="157" t="str">
        <f t="shared" si="31"/>
        <v>0</v>
      </c>
      <c r="O216" s="34"/>
      <c r="P216" s="158">
        <f t="shared" si="32"/>
        <v>0</v>
      </c>
      <c r="Q216" s="169"/>
      <c r="R216" s="95"/>
    </row>
    <row r="217" spans="1:21" s="92" customFormat="1" ht="20.100000000000001" customHeight="1">
      <c r="A217" s="167"/>
      <c r="B217" s="642" t="s">
        <v>3018</v>
      </c>
      <c r="C217" s="642"/>
      <c r="D217" s="642"/>
      <c r="E217" s="642"/>
      <c r="F217" s="642"/>
      <c r="G217" s="642"/>
      <c r="H217" s="642"/>
      <c r="I217" s="642"/>
      <c r="J217" s="642"/>
      <c r="K217" s="486" t="b">
        <v>0</v>
      </c>
      <c r="L217" s="58"/>
      <c r="M217" s="16"/>
      <c r="N217" s="157" t="str">
        <f t="shared" si="31"/>
        <v>0</v>
      </c>
      <c r="O217" s="34"/>
      <c r="P217" s="158">
        <f t="shared" si="32"/>
        <v>0</v>
      </c>
      <c r="Q217" s="169"/>
      <c r="R217" s="95"/>
    </row>
    <row r="218" spans="1:21" s="92" customFormat="1" ht="20.100000000000001" customHeight="1">
      <c r="B218" s="642" t="s">
        <v>3019</v>
      </c>
      <c r="C218" s="642"/>
      <c r="D218" s="642"/>
      <c r="E218" s="642"/>
      <c r="F218" s="642"/>
      <c r="G218" s="642"/>
      <c r="H218" s="642"/>
      <c r="I218" s="642"/>
      <c r="J218" s="642"/>
      <c r="K218" s="486" t="b">
        <v>0</v>
      </c>
      <c r="L218" s="25"/>
      <c r="M218" s="16"/>
      <c r="N218" s="157" t="str">
        <f t="shared" si="31"/>
        <v>0</v>
      </c>
      <c r="O218" s="34"/>
      <c r="P218" s="158">
        <f t="shared" si="32"/>
        <v>0</v>
      </c>
      <c r="Q218" s="169"/>
      <c r="R218" s="95"/>
    </row>
    <row r="219" spans="1:21" s="92" customFormat="1" ht="20.100000000000001" customHeight="1">
      <c r="A219" s="167"/>
      <c r="B219" s="642" t="s">
        <v>3020</v>
      </c>
      <c r="C219" s="642"/>
      <c r="D219" s="642"/>
      <c r="E219" s="642"/>
      <c r="F219" s="642"/>
      <c r="G219" s="642"/>
      <c r="H219" s="642"/>
      <c r="I219" s="642"/>
      <c r="J219" s="642"/>
      <c r="K219" s="486" t="b">
        <v>0</v>
      </c>
      <c r="L219" s="25"/>
      <c r="M219" s="16"/>
      <c r="N219" s="157" t="str">
        <f t="shared" si="31"/>
        <v>0</v>
      </c>
      <c r="O219" s="34"/>
      <c r="P219" s="158">
        <f t="shared" si="32"/>
        <v>0</v>
      </c>
      <c r="Q219" s="169"/>
      <c r="R219" s="95"/>
    </row>
    <row r="220" spans="1:21" s="92" customFormat="1" ht="20.100000000000001" customHeight="1">
      <c r="A220" s="167"/>
      <c r="B220" s="416" t="s">
        <v>304</v>
      </c>
      <c r="C220" s="398"/>
      <c r="D220" s="398"/>
      <c r="E220" s="819" t="s">
        <v>3008</v>
      </c>
      <c r="F220" s="820"/>
      <c r="G220" s="820"/>
      <c r="H220" s="820"/>
      <c r="I220" s="820"/>
      <c r="J220" s="820"/>
      <c r="K220" s="821"/>
      <c r="L220" s="28"/>
      <c r="M220" s="16"/>
      <c r="N220" s="159"/>
      <c r="O220" s="171"/>
      <c r="P220" s="159"/>
      <c r="Q220" s="71"/>
      <c r="R220" s="71"/>
      <c r="S220" s="71"/>
      <c r="T220" s="71"/>
      <c r="U220" s="71"/>
    </row>
    <row r="221" spans="1:21" s="92" customFormat="1" ht="20.100000000000001" customHeight="1">
      <c r="A221" s="292"/>
      <c r="B221" s="292"/>
      <c r="C221" s="292"/>
      <c r="D221" s="292"/>
      <c r="E221" s="292"/>
      <c r="F221" s="292"/>
      <c r="G221" s="292"/>
      <c r="H221" s="292"/>
      <c r="I221" s="292"/>
      <c r="J221" s="292"/>
      <c r="K221" s="292"/>
      <c r="L221" s="28"/>
      <c r="M221" s="16"/>
      <c r="N221" s="71"/>
      <c r="O221" s="71"/>
      <c r="P221" s="71"/>
      <c r="Q221" s="71"/>
      <c r="R221" s="71"/>
      <c r="S221" s="71"/>
      <c r="T221" s="71"/>
      <c r="U221" s="71"/>
    </row>
    <row r="222" spans="1:21" s="91" customFormat="1" ht="25.5" customHeight="1">
      <c r="A222" s="612" t="s">
        <v>2991</v>
      </c>
      <c r="B222" s="612"/>
      <c r="C222" s="612"/>
      <c r="D222" s="612"/>
      <c r="E222" s="612"/>
      <c r="F222" s="612"/>
      <c r="G222" s="612"/>
      <c r="H222" s="612"/>
      <c r="I222" s="612"/>
      <c r="J222" s="612"/>
      <c r="K222" s="612"/>
      <c r="L222" s="11"/>
      <c r="M222" s="12"/>
      <c r="N222" s="90"/>
      <c r="O222" s="89"/>
      <c r="P222" s="171"/>
      <c r="Q222" s="171"/>
    </row>
    <row r="223" spans="1:21" s="92" customFormat="1" ht="18.600000000000001" customHeight="1">
      <c r="A223" s="172"/>
      <c r="B223" s="172"/>
      <c r="C223" s="172"/>
      <c r="D223" s="172"/>
      <c r="E223" s="172"/>
      <c r="F223" s="172"/>
      <c r="G223" s="172"/>
      <c r="H223" s="172"/>
      <c r="I223" s="172"/>
      <c r="J223" s="172"/>
      <c r="K223" s="172"/>
      <c r="L223" s="16"/>
      <c r="M223" s="16"/>
      <c r="N223" s="95"/>
      <c r="O223" s="95"/>
      <c r="P223" s="169"/>
      <c r="Q223" s="169"/>
      <c r="R223" s="95"/>
    </row>
    <row r="224" spans="1:21" s="93" customFormat="1" ht="18.600000000000001" customHeight="1">
      <c r="A224" s="77" t="s">
        <v>2992</v>
      </c>
      <c r="B224" s="168"/>
      <c r="C224" s="168"/>
      <c r="D224" s="168"/>
      <c r="E224" s="168"/>
      <c r="F224" s="168"/>
      <c r="G224" s="168"/>
      <c r="H224" s="168"/>
      <c r="I224" s="168"/>
      <c r="J224" s="168"/>
      <c r="K224" s="168"/>
      <c r="L224" s="16"/>
      <c r="M224" s="16"/>
      <c r="N224" s="97"/>
      <c r="O224" s="97"/>
      <c r="P224" s="113"/>
      <c r="Q224" s="113"/>
      <c r="R224" s="97"/>
    </row>
    <row r="225" spans="1:18" s="93" customFormat="1" ht="18.600000000000001" customHeight="1">
      <c r="A225" s="322"/>
      <c r="B225" s="322"/>
      <c r="C225" s="322"/>
      <c r="D225" s="322"/>
      <c r="E225" s="322"/>
      <c r="F225" s="322"/>
      <c r="G225" s="322"/>
      <c r="H225" s="173" t="s">
        <v>6</v>
      </c>
      <c r="I225" s="233" t="b">
        <v>0</v>
      </c>
      <c r="J225" s="173" t="s">
        <v>7</v>
      </c>
      <c r="K225" s="233" t="b">
        <v>0</v>
      </c>
      <c r="L225" s="27" t="str">
        <f>IF(P225+Q225&gt;1,"Scegliere una sola opzione","")</f>
        <v/>
      </c>
      <c r="M225" s="23"/>
      <c r="N225" s="71" t="str">
        <f>+IF(I225=TRUE,"1","0")</f>
        <v>0</v>
      </c>
      <c r="O225" s="71" t="str">
        <f>+IF(K225=TRUE,"1","0")</f>
        <v>0</v>
      </c>
      <c r="P225" s="111">
        <f>N225*1</f>
        <v>0</v>
      </c>
      <c r="Q225" s="111">
        <f>O225*1</f>
        <v>0</v>
      </c>
      <c r="R225" s="97"/>
    </row>
    <row r="226" spans="1:18" s="92" customFormat="1" ht="18.600000000000001" customHeight="1">
      <c r="A226" s="174"/>
      <c r="B226" s="174"/>
      <c r="C226" s="174"/>
      <c r="D226" s="174"/>
      <c r="E226" s="174"/>
      <c r="F226" s="174"/>
      <c r="G226" s="174"/>
      <c r="H226" s="112"/>
      <c r="J226" s="112"/>
      <c r="L226" s="420"/>
      <c r="M226" s="21"/>
      <c r="N226" s="171"/>
      <c r="O226" s="171"/>
      <c r="P226" s="91"/>
      <c r="Q226" s="91"/>
      <c r="R226" s="95"/>
    </row>
    <row r="227" spans="1:18" s="92" customFormat="1" ht="18.600000000000001" customHeight="1">
      <c r="B227" s="176"/>
      <c r="C227" s="176"/>
      <c r="D227" s="176"/>
      <c r="E227" s="176"/>
      <c r="F227" s="176"/>
      <c r="G227" s="176"/>
      <c r="H227" s="177"/>
      <c r="J227" s="177"/>
      <c r="L227" s="28"/>
      <c r="M227" s="28"/>
      <c r="N227" s="171"/>
      <c r="O227" s="171"/>
      <c r="P227" s="91"/>
      <c r="Q227" s="91"/>
      <c r="R227" s="95"/>
    </row>
    <row r="228" spans="1:18" s="92" customFormat="1" ht="18.600000000000001" customHeight="1">
      <c r="A228" s="304" t="s">
        <v>2993</v>
      </c>
      <c r="B228" s="304"/>
      <c r="C228" s="55"/>
      <c r="D228" s="77"/>
      <c r="E228" s="77"/>
      <c r="F228" s="77"/>
      <c r="G228" s="335"/>
      <c r="H228" s="335"/>
      <c r="I228" s="335"/>
      <c r="J228" s="356"/>
      <c r="K228" s="356"/>
      <c r="L228" s="232"/>
      <c r="M228" s="28"/>
      <c r="N228" s="159"/>
      <c r="P228" s="159"/>
      <c r="Q228" s="91"/>
      <c r="R228" s="95"/>
    </row>
    <row r="229" spans="1:18" s="92" customFormat="1" ht="18.600000000000001" customHeight="1">
      <c r="A229" s="304"/>
      <c r="B229" s="55" t="s">
        <v>2994</v>
      </c>
      <c r="C229" s="55"/>
      <c r="D229" s="77"/>
      <c r="E229" s="77"/>
      <c r="F229" s="77"/>
      <c r="G229" s="335"/>
      <c r="H229" s="335"/>
      <c r="I229" s="477" t="b">
        <v>0</v>
      </c>
      <c r="J229" s="356"/>
      <c r="K229" s="356"/>
      <c r="L229" s="232"/>
      <c r="M229" s="28"/>
      <c r="N229" s="71" t="str">
        <f>+IF(I229=TRUE,"1","0")</f>
        <v>0</v>
      </c>
      <c r="O229" s="71"/>
      <c r="P229" s="111">
        <f t="shared" ref="P229:P230" si="33">N229*1</f>
        <v>0</v>
      </c>
      <c r="Q229" s="91"/>
      <c r="R229" s="95"/>
    </row>
    <row r="230" spans="1:18" s="92" customFormat="1" ht="18.600000000000001" customHeight="1">
      <c r="A230" s="304"/>
      <c r="B230" s="358" t="s">
        <v>2870</v>
      </c>
      <c r="C230" s="358"/>
      <c r="D230" s="359"/>
      <c r="E230" s="359"/>
      <c r="F230" s="359"/>
      <c r="G230" s="360"/>
      <c r="H230" s="360"/>
      <c r="I230" s="478" t="b">
        <v>0</v>
      </c>
      <c r="J230" s="356"/>
      <c r="K230" s="356"/>
      <c r="L230" s="232"/>
      <c r="M230" s="28"/>
      <c r="N230" s="71" t="str">
        <f>+IF(I230=TRUE,"1","0")</f>
        <v>0</v>
      </c>
      <c r="O230" s="71"/>
      <c r="P230" s="111">
        <f t="shared" si="33"/>
        <v>0</v>
      </c>
      <c r="Q230" s="91"/>
      <c r="R230" s="95"/>
    </row>
    <row r="231" spans="1:18" s="92" customFormat="1" ht="20.100000000000001" customHeight="1">
      <c r="L231" s="28"/>
      <c r="M231" s="28"/>
      <c r="N231" s="171"/>
      <c r="O231" s="171"/>
      <c r="P231" s="91"/>
      <c r="Q231" s="91"/>
      <c r="R231" s="95"/>
    </row>
    <row r="232" spans="1:18" s="93" customFormat="1" ht="20.100000000000001" customHeight="1">
      <c r="A232" s="77" t="s">
        <v>5653</v>
      </c>
      <c r="B232" s="322"/>
      <c r="C232" s="322"/>
      <c r="D232" s="322"/>
      <c r="E232" s="322"/>
      <c r="F232" s="322"/>
      <c r="G232" s="322"/>
      <c r="H232" s="173" t="s">
        <v>6</v>
      </c>
      <c r="I232" s="233" t="b">
        <v>0</v>
      </c>
      <c r="J232" s="173" t="s">
        <v>7</v>
      </c>
      <c r="K232" s="233" t="b">
        <v>0</v>
      </c>
      <c r="L232" s="27" t="str">
        <f>IF(P232+Q232&gt;1,"Scegliere una sola opzione","")</f>
        <v/>
      </c>
      <c r="M232" s="23"/>
      <c r="N232" s="71" t="str">
        <f>+IF(I232=TRUE,"1","0")</f>
        <v>0</v>
      </c>
      <c r="O232" s="71" t="str">
        <f>+IF(K232=TRUE,"1","0")</f>
        <v>0</v>
      </c>
      <c r="P232" s="111">
        <f>N232*1</f>
        <v>0</v>
      </c>
      <c r="Q232" s="111">
        <f>O232*1</f>
        <v>0</v>
      </c>
      <c r="R232" s="97"/>
    </row>
    <row r="233" spans="1:18" s="92" customFormat="1" ht="20.100000000000001" customHeight="1">
      <c r="B233" s="176"/>
      <c r="C233" s="176"/>
      <c r="D233" s="176"/>
      <c r="E233" s="176"/>
      <c r="F233" s="176"/>
      <c r="G233" s="176"/>
      <c r="H233" s="177"/>
      <c r="J233" s="177"/>
      <c r="L233" s="28"/>
      <c r="M233" s="28"/>
      <c r="N233" s="171"/>
      <c r="O233" s="171"/>
      <c r="P233" s="91"/>
      <c r="Q233" s="91"/>
      <c r="R233" s="95"/>
    </row>
    <row r="234" spans="1:18" s="92" customFormat="1" ht="31.35" customHeight="1">
      <c r="A234" s="817" t="s">
        <v>6193</v>
      </c>
      <c r="B234" s="817"/>
      <c r="C234" s="817"/>
      <c r="D234" s="817"/>
      <c r="E234" s="817"/>
      <c r="F234" s="817"/>
      <c r="G234" s="817"/>
      <c r="H234" s="817"/>
      <c r="I234" s="817"/>
      <c r="J234" s="817"/>
      <c r="K234" s="817"/>
      <c r="L234" s="16"/>
      <c r="M234" s="16"/>
      <c r="N234" s="95"/>
      <c r="O234" s="95"/>
      <c r="P234" s="95"/>
      <c r="Q234" s="95"/>
      <c r="R234" s="95"/>
    </row>
    <row r="235" spans="1:18" s="22" customFormat="1" ht="23.45" customHeight="1">
      <c r="A235" s="321"/>
      <c r="B235" s="321"/>
      <c r="C235" s="321"/>
      <c r="D235" s="321"/>
      <c r="E235" s="321"/>
      <c r="F235" s="321"/>
      <c r="G235" s="321"/>
      <c r="H235" s="299" t="s">
        <v>6</v>
      </c>
      <c r="I235" s="320" t="b">
        <v>0</v>
      </c>
      <c r="J235" s="299" t="s">
        <v>7</v>
      </c>
      <c r="K235" s="320" t="b">
        <v>0</v>
      </c>
      <c r="L235" s="27" t="str">
        <f>IF(P235+Q235&gt;1,"Scegliere una sola opzione","")</f>
        <v/>
      </c>
      <c r="M235" s="16"/>
      <c r="N235" s="98" t="str">
        <f>+IF(I235=TRUE,"1","0")</f>
        <v>0</v>
      </c>
      <c r="O235" s="98" t="str">
        <f>+IF(K235=TRUE,"1","0")</f>
        <v>0</v>
      </c>
      <c r="P235" s="293">
        <f>N235*1</f>
        <v>0</v>
      </c>
      <c r="Q235" s="293">
        <f>O235*1</f>
        <v>0</v>
      </c>
      <c r="R235" s="16"/>
    </row>
    <row r="236" spans="1:18" s="92" customFormat="1" ht="18.600000000000001" customHeight="1">
      <c r="A236" s="448"/>
      <c r="B236" s="448"/>
      <c r="C236" s="448"/>
      <c r="D236" s="448"/>
      <c r="E236" s="448"/>
      <c r="F236" s="448"/>
      <c r="G236" s="448"/>
      <c r="H236" s="448"/>
      <c r="I236" s="448"/>
      <c r="J236" s="448"/>
      <c r="K236" s="448"/>
      <c r="L236" s="26"/>
      <c r="M236" s="16"/>
      <c r="N236" s="95"/>
      <c r="O236" s="95"/>
      <c r="P236" s="95"/>
      <c r="Q236" s="95"/>
      <c r="R236" s="95"/>
    </row>
    <row r="237" spans="1:18" s="92" customFormat="1" ht="18.600000000000001" customHeight="1">
      <c r="A237" s="818" t="s">
        <v>5640</v>
      </c>
      <c r="B237" s="818"/>
      <c r="C237" s="818"/>
      <c r="D237" s="818"/>
      <c r="E237" s="818"/>
      <c r="F237" s="818"/>
      <c r="G237" s="818"/>
      <c r="H237" s="818"/>
      <c r="I237" s="818"/>
      <c r="J237" s="818"/>
      <c r="K237" s="818"/>
      <c r="L237" s="16"/>
      <c r="M237" s="16"/>
      <c r="N237" s="95"/>
      <c r="O237" s="95"/>
      <c r="P237" s="95"/>
      <c r="Q237" s="95"/>
      <c r="R237" s="95"/>
    </row>
    <row r="238" spans="1:18" s="92" customFormat="1" ht="18.600000000000001" customHeight="1">
      <c r="A238" s="175"/>
      <c r="B238" s="170"/>
      <c r="C238" s="170"/>
      <c r="D238" s="170"/>
      <c r="E238" s="170"/>
      <c r="F238" s="170"/>
      <c r="G238" s="170"/>
      <c r="H238" s="451"/>
      <c r="I238" s="451"/>
      <c r="J238" s="452" t="s">
        <v>7</v>
      </c>
      <c r="K238" s="353" t="b">
        <v>0</v>
      </c>
      <c r="L238" s="27"/>
      <c r="M238" s="15"/>
      <c r="N238" s="159"/>
      <c r="P238" s="159"/>
      <c r="Q238" s="55"/>
      <c r="R238" s="95"/>
    </row>
    <row r="239" spans="1:18" s="92" customFormat="1" ht="19.350000000000001" customHeight="1">
      <c r="A239" s="175"/>
      <c r="B239" s="433" t="s">
        <v>5641</v>
      </c>
      <c r="C239" s="433"/>
      <c r="D239" s="433"/>
      <c r="E239" s="433"/>
      <c r="F239" s="450"/>
      <c r="G239" s="479" t="b">
        <v>0</v>
      </c>
      <c r="H239" s="454"/>
      <c r="I239" s="454"/>
      <c r="J239" s="452"/>
      <c r="L239" s="27"/>
      <c r="M239" s="15"/>
      <c r="N239" s="159" t="str">
        <f t="shared" ref="N239:N249" si="34">+IF(G239=TRUE,"1","0")</f>
        <v>0</v>
      </c>
      <c r="P239" s="158">
        <f t="shared" ref="P239:P249" si="35">N239*1</f>
        <v>0</v>
      </c>
      <c r="Q239" s="55"/>
      <c r="R239" s="95"/>
    </row>
    <row r="240" spans="1:18" s="92" customFormat="1" ht="19.350000000000001" customHeight="1">
      <c r="A240" s="175"/>
      <c r="B240" s="430" t="s">
        <v>5642</v>
      </c>
      <c r="C240" s="430"/>
      <c r="D240" s="430"/>
      <c r="E240" s="430"/>
      <c r="F240" s="439"/>
      <c r="G240" s="479" t="b">
        <v>0</v>
      </c>
      <c r="H240" s="454"/>
      <c r="I240" s="454"/>
      <c r="J240" s="452"/>
      <c r="L240" s="340" t="str">
        <f>IF(L261&lt;&gt;"","←","")</f>
        <v/>
      </c>
      <c r="M240" s="15"/>
      <c r="N240" s="159" t="str">
        <f t="shared" si="34"/>
        <v>0</v>
      </c>
      <c r="P240" s="158">
        <f t="shared" si="35"/>
        <v>0</v>
      </c>
      <c r="Q240" s="55"/>
      <c r="R240" s="95"/>
    </row>
    <row r="241" spans="1:28" s="92" customFormat="1" ht="19.350000000000001" customHeight="1">
      <c r="A241" s="175"/>
      <c r="B241" s="433" t="s">
        <v>5643</v>
      </c>
      <c r="C241" s="430"/>
      <c r="D241" s="430"/>
      <c r="E241" s="430"/>
      <c r="F241" s="439"/>
      <c r="G241" s="480" t="b">
        <v>0</v>
      </c>
      <c r="H241" s="292"/>
      <c r="I241" s="292"/>
      <c r="J241" s="452" t="s">
        <v>7</v>
      </c>
      <c r="L241" s="27"/>
      <c r="M241" s="15"/>
      <c r="N241" s="159" t="str">
        <f t="shared" si="34"/>
        <v>0</v>
      </c>
      <c r="P241" s="158">
        <f t="shared" si="35"/>
        <v>0</v>
      </c>
      <c r="Q241" s="55"/>
      <c r="R241" s="95"/>
    </row>
    <row r="242" spans="1:28" s="92" customFormat="1" ht="45" customHeight="1">
      <c r="A242" s="175"/>
      <c r="B242" s="764" t="s">
        <v>5644</v>
      </c>
      <c r="C242" s="764"/>
      <c r="D242" s="764"/>
      <c r="E242" s="764"/>
      <c r="F242" s="764"/>
      <c r="G242" s="480" t="b">
        <v>0</v>
      </c>
      <c r="H242" s="454"/>
      <c r="I242" s="454"/>
      <c r="J242" s="452" t="s">
        <v>7</v>
      </c>
      <c r="L242" s="27"/>
      <c r="M242" s="15"/>
      <c r="N242" s="159" t="str">
        <f t="shared" si="34"/>
        <v>0</v>
      </c>
      <c r="P242" s="158">
        <f t="shared" si="35"/>
        <v>0</v>
      </c>
      <c r="Q242" s="55"/>
      <c r="R242" s="95"/>
    </row>
    <row r="243" spans="1:28" s="92" customFormat="1" ht="19.350000000000001" customHeight="1">
      <c r="A243" s="175"/>
      <c r="B243" s="453" t="s">
        <v>5645</v>
      </c>
      <c r="C243" s="453"/>
      <c r="D243" s="453"/>
      <c r="E243" s="453"/>
      <c r="F243" s="449"/>
      <c r="G243" s="480" t="b">
        <v>0</v>
      </c>
      <c r="H243" s="454"/>
      <c r="I243" s="454"/>
      <c r="J243" s="299" t="s">
        <v>5652</v>
      </c>
      <c r="K243" s="456"/>
      <c r="L243" s="27"/>
      <c r="M243" s="15"/>
      <c r="N243" s="159" t="str">
        <f t="shared" si="34"/>
        <v>0</v>
      </c>
      <c r="P243" s="158">
        <f>N243*1</f>
        <v>0</v>
      </c>
      <c r="Q243" s="55"/>
      <c r="R243" s="95"/>
    </row>
    <row r="244" spans="1:28" s="92" customFormat="1" ht="33" customHeight="1">
      <c r="B244" s="764" t="s">
        <v>5646</v>
      </c>
      <c r="C244" s="764"/>
      <c r="D244" s="764"/>
      <c r="E244" s="764"/>
      <c r="F244" s="764"/>
      <c r="G244" s="481" t="b">
        <v>0</v>
      </c>
      <c r="H244" s="451"/>
      <c r="I244" s="451"/>
      <c r="J244" s="455"/>
      <c r="L244" s="30"/>
      <c r="M244" s="30"/>
      <c r="N244" s="159" t="str">
        <f t="shared" si="34"/>
        <v>0</v>
      </c>
      <c r="P244" s="158">
        <f t="shared" si="35"/>
        <v>0</v>
      </c>
      <c r="Q244" s="55"/>
      <c r="R244" s="95"/>
    </row>
    <row r="245" spans="1:28" s="92" customFormat="1" ht="33" customHeight="1">
      <c r="B245" s="764" t="s">
        <v>5647</v>
      </c>
      <c r="C245" s="764"/>
      <c r="D245" s="764"/>
      <c r="E245" s="764"/>
      <c r="F245" s="764"/>
      <c r="G245" s="480" t="b">
        <v>0</v>
      </c>
      <c r="H245" s="454"/>
      <c r="I245" s="454"/>
      <c r="L245" s="28"/>
      <c r="M245" s="28"/>
      <c r="N245" s="159" t="str">
        <f t="shared" si="34"/>
        <v>0</v>
      </c>
      <c r="P245" s="158">
        <f t="shared" si="35"/>
        <v>0</v>
      </c>
      <c r="Q245" s="55"/>
      <c r="R245" s="95"/>
    </row>
    <row r="246" spans="1:28" s="92" customFormat="1" ht="19.350000000000001" customHeight="1">
      <c r="B246" s="358" t="s">
        <v>5648</v>
      </c>
      <c r="C246" s="358"/>
      <c r="D246" s="358"/>
      <c r="E246" s="358"/>
      <c r="F246" s="436"/>
      <c r="G246" s="480" t="b">
        <v>0</v>
      </c>
      <c r="H246" s="454"/>
      <c r="I246" s="454"/>
      <c r="J246" s="452" t="s">
        <v>7</v>
      </c>
      <c r="L246" s="28"/>
      <c r="M246" s="28"/>
      <c r="N246" s="159" t="str">
        <f t="shared" si="34"/>
        <v>0</v>
      </c>
      <c r="P246" s="158">
        <f t="shared" si="35"/>
        <v>0</v>
      </c>
      <c r="Q246" s="55"/>
      <c r="R246" s="95"/>
    </row>
    <row r="247" spans="1:28" s="92" customFormat="1" ht="19.350000000000001" customHeight="1">
      <c r="B247" s="358" t="s">
        <v>5649</v>
      </c>
      <c r="C247" s="358"/>
      <c r="D247" s="358"/>
      <c r="E247" s="358"/>
      <c r="F247" s="436"/>
      <c r="G247" s="480" t="b">
        <v>0</v>
      </c>
      <c r="H247" s="454"/>
      <c r="I247" s="454"/>
      <c r="J247" s="452" t="s">
        <v>7</v>
      </c>
      <c r="L247" s="28"/>
      <c r="M247" s="28"/>
      <c r="N247" s="159" t="str">
        <f t="shared" si="34"/>
        <v>0</v>
      </c>
      <c r="P247" s="158">
        <f t="shared" si="35"/>
        <v>0</v>
      </c>
      <c r="Q247" s="55"/>
      <c r="R247" s="95"/>
    </row>
    <row r="248" spans="1:28" s="92" customFormat="1" ht="19.350000000000001" customHeight="1">
      <c r="B248" s="358" t="s">
        <v>5650</v>
      </c>
      <c r="C248" s="358"/>
      <c r="D248" s="358"/>
      <c r="E248" s="358"/>
      <c r="F248" s="436"/>
      <c r="G248" s="481" t="b">
        <v>0</v>
      </c>
      <c r="H248" s="454"/>
      <c r="I248" s="454"/>
      <c r="J248" s="452" t="s">
        <v>7</v>
      </c>
      <c r="L248" s="28"/>
      <c r="M248" s="28"/>
      <c r="N248" s="159" t="str">
        <f t="shared" si="34"/>
        <v>0</v>
      </c>
      <c r="P248" s="158">
        <f t="shared" si="35"/>
        <v>0</v>
      </c>
      <c r="Q248" s="55"/>
      <c r="R248" s="95"/>
    </row>
    <row r="249" spans="1:28" s="92" customFormat="1" ht="42.6" customHeight="1">
      <c r="B249" s="764" t="s">
        <v>5651</v>
      </c>
      <c r="C249" s="764"/>
      <c r="D249" s="764"/>
      <c r="E249" s="764"/>
      <c r="F249" s="764"/>
      <c r="G249" s="481" t="b">
        <v>0</v>
      </c>
      <c r="H249" s="454"/>
      <c r="I249" s="454"/>
      <c r="J249" s="452" t="s">
        <v>7</v>
      </c>
      <c r="L249" s="28"/>
      <c r="M249" s="28"/>
      <c r="N249" s="159" t="str">
        <f t="shared" si="34"/>
        <v>0</v>
      </c>
      <c r="P249" s="158">
        <f t="shared" si="35"/>
        <v>0</v>
      </c>
      <c r="Q249" s="55"/>
      <c r="R249" s="95"/>
    </row>
    <row r="250" spans="1:28" s="92" customFormat="1" ht="18.600000000000001" customHeight="1">
      <c r="B250" s="638"/>
      <c r="C250" s="638"/>
      <c r="D250" s="638"/>
      <c r="E250" s="611"/>
      <c r="F250" s="611"/>
      <c r="G250" s="611"/>
      <c r="H250" s="611"/>
      <c r="I250" s="611"/>
      <c r="J250" s="611"/>
      <c r="K250" s="611"/>
      <c r="L250" s="28"/>
      <c r="M250" s="28"/>
      <c r="N250" s="171"/>
      <c r="O250" s="171"/>
      <c r="P250" s="91"/>
      <c r="Q250" s="91"/>
      <c r="R250" s="95"/>
    </row>
    <row r="251" spans="1:28" s="92" customFormat="1" ht="18.600000000000001" customHeight="1">
      <c r="A251" s="77" t="s">
        <v>6191</v>
      </c>
      <c r="H251" s="173"/>
      <c r="I251" s="233"/>
      <c r="J251" s="173"/>
      <c r="K251" s="233"/>
      <c r="L251" s="27"/>
      <c r="M251" s="23"/>
      <c r="N251" s="71"/>
      <c r="O251" s="71"/>
      <c r="P251" s="71"/>
      <c r="Q251" s="71"/>
      <c r="R251" s="71"/>
    </row>
    <row r="252" spans="1:28" s="92" customFormat="1" ht="18.600000000000001" customHeight="1">
      <c r="A252" s="579" t="s">
        <v>6190</v>
      </c>
      <c r="H252" s="299" t="s">
        <v>6</v>
      </c>
      <c r="I252" s="320" t="b">
        <v>0</v>
      </c>
      <c r="J252" s="299" t="s">
        <v>7</v>
      </c>
      <c r="K252" s="320" t="b">
        <v>0</v>
      </c>
      <c r="L252" s="27" t="str">
        <f>IF(P252+Q252&gt;1,"Scegliere una sola opzione","")</f>
        <v/>
      </c>
      <c r="M252" s="23"/>
      <c r="N252" s="98" t="str">
        <f>+IF(I252=TRUE,"1","0")</f>
        <v>0</v>
      </c>
      <c r="O252" s="98" t="str">
        <f>+IF(K252=TRUE,"1","0")</f>
        <v>0</v>
      </c>
      <c r="P252" s="293">
        <f>N252*1</f>
        <v>0</v>
      </c>
      <c r="Q252" s="293">
        <f>O252*1</f>
        <v>0</v>
      </c>
      <c r="R252" s="95"/>
    </row>
    <row r="253" spans="1:28" s="92" customFormat="1" ht="18.600000000000001" customHeight="1">
      <c r="B253" s="578"/>
      <c r="C253" s="578"/>
      <c r="D253" s="578"/>
      <c r="E253" s="578"/>
      <c r="F253" s="578"/>
      <c r="G253" s="578"/>
      <c r="H253" s="578"/>
      <c r="I253" s="578"/>
      <c r="J253" s="578"/>
      <c r="L253" s="28"/>
      <c r="M253" s="28"/>
      <c r="N253" s="171"/>
      <c r="O253" s="171"/>
      <c r="P253" s="91"/>
      <c r="Q253" s="91"/>
      <c r="R253" s="30"/>
      <c r="S253" s="30"/>
      <c r="T253" s="30"/>
      <c r="U253" s="30"/>
      <c r="V253" s="30"/>
      <c r="W253" s="30"/>
      <c r="X253" s="30"/>
      <c r="Y253" s="30"/>
      <c r="Z253" s="30"/>
      <c r="AA253" s="30"/>
      <c r="AB253" s="30"/>
    </row>
    <row r="254" spans="1:28" s="92" customFormat="1" ht="30" customHeight="1">
      <c r="A254" s="611" t="s">
        <v>5659</v>
      </c>
      <c r="B254" s="611"/>
      <c r="C254" s="611"/>
      <c r="D254" s="611"/>
      <c r="E254" s="611"/>
      <c r="F254" s="611"/>
      <c r="G254" s="611"/>
      <c r="H254" s="611"/>
      <c r="I254" s="611"/>
      <c r="J254" s="611"/>
      <c r="K254" s="611"/>
      <c r="L254" s="28"/>
      <c r="M254" s="28"/>
      <c r="N254" s="171"/>
      <c r="O254" s="171"/>
      <c r="P254" s="91"/>
      <c r="Q254" s="91"/>
      <c r="R254" s="95"/>
    </row>
    <row r="255" spans="1:28" s="178" customFormat="1" ht="22.35" customHeight="1">
      <c r="A255" s="457"/>
      <c r="B255" s="433" t="s">
        <v>5655</v>
      </c>
      <c r="C255" s="433"/>
      <c r="D255" s="433"/>
      <c r="E255" s="433"/>
      <c r="F255" s="450"/>
      <c r="G255" s="433"/>
      <c r="H255" s="433"/>
      <c r="I255" s="433"/>
      <c r="J255" s="423" t="b">
        <v>0</v>
      </c>
      <c r="K255" s="458" t="str">
        <f>IF(AND(F265+G265+F264+G264&gt;0,P255=0),"←","")</f>
        <v/>
      </c>
      <c r="L255" s="29"/>
      <c r="M255" s="29"/>
      <c r="N255" s="159" t="str">
        <f>+IF(J255=TRUE,"1","0")</f>
        <v>0</v>
      </c>
      <c r="O255" s="92"/>
      <c r="P255" s="158">
        <f t="shared" ref="P255:P258" si="36">N255*1</f>
        <v>0</v>
      </c>
    </row>
    <row r="256" spans="1:28" ht="22.35" customHeight="1">
      <c r="B256" s="433" t="s">
        <v>5656</v>
      </c>
      <c r="C256" s="433"/>
      <c r="D256" s="433"/>
      <c r="E256" s="433"/>
      <c r="F256" s="450"/>
      <c r="G256" s="433"/>
      <c r="H256" s="433"/>
      <c r="I256" s="433"/>
      <c r="J256" s="423" t="b">
        <v>0</v>
      </c>
      <c r="N256" s="159" t="str">
        <f t="shared" ref="N256:N258" si="37">+IF(J256=TRUE,"1","0")</f>
        <v>0</v>
      </c>
      <c r="O256" s="92"/>
      <c r="P256" s="158">
        <f t="shared" si="36"/>
        <v>0</v>
      </c>
      <c r="R256" s="16"/>
    </row>
    <row r="257" spans="1:22" ht="22.35" customHeight="1">
      <c r="B257" s="433" t="s">
        <v>5657</v>
      </c>
      <c r="C257" s="433"/>
      <c r="D257" s="433"/>
      <c r="E257" s="433"/>
      <c r="F257" s="450"/>
      <c r="G257" s="433"/>
      <c r="H257" s="433"/>
      <c r="I257" s="433"/>
      <c r="J257" s="423" t="b">
        <v>0</v>
      </c>
      <c r="L257" s="27"/>
      <c r="N257" s="159" t="str">
        <f t="shared" si="37"/>
        <v>0</v>
      </c>
      <c r="O257" s="92"/>
      <c r="P257" s="158">
        <f t="shared" si="36"/>
        <v>0</v>
      </c>
      <c r="R257" s="16"/>
    </row>
    <row r="258" spans="1:22" ht="22.35" customHeight="1">
      <c r="B258" s="433" t="s">
        <v>5658</v>
      </c>
      <c r="C258" s="433"/>
      <c r="D258" s="433"/>
      <c r="E258" s="433"/>
      <c r="F258" s="450"/>
      <c r="G258" s="433"/>
      <c r="H258" s="433"/>
      <c r="I258" s="433"/>
      <c r="J258" s="423" t="b">
        <v>0</v>
      </c>
      <c r="K258" s="458" t="str">
        <f>IF(AND(H268+H269+H270+H273&gt;0,P258=0),"←","")</f>
        <v/>
      </c>
      <c r="N258" s="159" t="str">
        <f t="shared" si="37"/>
        <v>0</v>
      </c>
      <c r="O258" s="92"/>
      <c r="P258" s="158">
        <f t="shared" si="36"/>
        <v>0</v>
      </c>
      <c r="R258" s="16"/>
    </row>
    <row r="259" spans="1:22" s="178" customFormat="1" ht="20.45" customHeight="1">
      <c r="A259" s="457"/>
      <c r="B259" s="457"/>
      <c r="C259" s="457"/>
      <c r="D259" s="457"/>
      <c r="E259" s="457"/>
      <c r="F259" s="457"/>
      <c r="G259" s="457"/>
      <c r="H259" s="457"/>
      <c r="I259" s="457"/>
      <c r="J259" s="457"/>
      <c r="K259" s="457"/>
      <c r="L259" s="29"/>
      <c r="M259" s="29"/>
    </row>
    <row r="260" spans="1:22" ht="20.45" customHeight="1">
      <c r="E260" s="34"/>
      <c r="F260" s="304"/>
      <c r="R260" s="16"/>
    </row>
    <row r="261" spans="1:22" s="37" customFormat="1" ht="35.1" customHeight="1">
      <c r="A261" s="611" t="s">
        <v>5673</v>
      </c>
      <c r="B261" s="611"/>
      <c r="C261" s="611"/>
      <c r="D261" s="611"/>
      <c r="E261" s="611"/>
      <c r="F261" s="611"/>
      <c r="G261" s="611"/>
      <c r="H261" s="611"/>
      <c r="I261" s="611"/>
      <c r="J261" s="611"/>
      <c r="K261" s="611"/>
      <c r="L261" s="30"/>
      <c r="M261" s="323"/>
      <c r="N261" s="327"/>
      <c r="O261" s="327"/>
      <c r="P261" s="327"/>
      <c r="Q261" s="327"/>
      <c r="S261" s="159"/>
      <c r="T261" s="159"/>
      <c r="U261" s="159"/>
      <c r="V261" s="159"/>
    </row>
    <row r="262" spans="1:22" s="37" customFormat="1" ht="26.45" customHeight="1">
      <c r="A262" s="170"/>
      <c r="B262" s="170"/>
      <c r="C262" s="170"/>
      <c r="D262" s="170"/>
      <c r="E262" s="170"/>
      <c r="F262" s="787" t="s">
        <v>2976</v>
      </c>
      <c r="G262" s="787" t="s">
        <v>2977</v>
      </c>
      <c r="H262" s="787"/>
      <c r="I262" s="785"/>
      <c r="J262" s="786"/>
      <c r="K262" s="786"/>
      <c r="L262" s="582" t="str">
        <f>IF(AND(F264+G264+F265+G265&gt;0,P255=0),"Attenzione: la corrispondente opzione non risulta indicata nella domanda D3.4-bis (vd. freccia)","")</f>
        <v/>
      </c>
      <c r="M262" s="339"/>
      <c r="N262" s="327"/>
      <c r="O262" s="327"/>
      <c r="P262" s="327"/>
      <c r="Q262" s="327"/>
      <c r="S262" s="159"/>
      <c r="T262" s="159"/>
      <c r="U262" s="159"/>
      <c r="V262" s="159"/>
    </row>
    <row r="263" spans="1:22" s="37" customFormat="1" ht="26.45" customHeight="1">
      <c r="A263" s="170"/>
      <c r="B263" s="170"/>
      <c r="C263" s="170"/>
      <c r="D263" s="170"/>
      <c r="E263" s="170"/>
      <c r="F263" s="788"/>
      <c r="G263" s="788"/>
      <c r="H263" s="788"/>
      <c r="I263" s="785"/>
      <c r="J263" s="786"/>
      <c r="K263" s="786"/>
      <c r="L263" s="582"/>
      <c r="M263" s="339"/>
      <c r="N263" s="327"/>
      <c r="O263" s="327"/>
      <c r="P263" s="327"/>
      <c r="Q263" s="327"/>
      <c r="S263" s="159"/>
      <c r="T263" s="159"/>
      <c r="U263" s="159"/>
      <c r="V263" s="159"/>
    </row>
    <row r="264" spans="1:22" s="37" customFormat="1" ht="43.35" customHeight="1">
      <c r="A264" s="324"/>
      <c r="B264" s="324"/>
      <c r="C264" s="324"/>
      <c r="D264" s="324"/>
      <c r="E264" s="319" t="s">
        <v>2955</v>
      </c>
      <c r="F264" s="338"/>
      <c r="G264" s="783"/>
      <c r="H264" s="784"/>
      <c r="I264" s="325"/>
      <c r="J264" s="325"/>
      <c r="K264" s="326"/>
      <c r="L264" s="30" t="str">
        <f>IF(F264&gt;(SUM(D54:D56,F54:F56,H54:H56,J54:J56)/2),"Attenzione: il numero qui indicato supera il numero medio di OPERAI + IMPIEGATI + INTERMEDI 2025 ricavabile da B.2",IF(F265&gt;(SUM(D53,F53,H53,J53)/2),"Attenzione: il numero indicato supera il numero medio di QUADRI 2025 ricavabile da B.2",""))</f>
        <v/>
      </c>
      <c r="M264" s="323"/>
      <c r="N264" s="327"/>
      <c r="O264" s="327"/>
      <c r="P264" s="327"/>
      <c r="Q264" s="327"/>
      <c r="S264" s="159"/>
      <c r="T264" s="159"/>
      <c r="U264" s="159"/>
      <c r="V264" s="159"/>
    </row>
    <row r="265" spans="1:22" s="178" customFormat="1" ht="43.35" customHeight="1">
      <c r="A265" s="304"/>
      <c r="B265" s="55"/>
      <c r="C265" s="55"/>
      <c r="D265" s="324"/>
      <c r="E265" s="319" t="s">
        <v>21</v>
      </c>
      <c r="F265" s="338"/>
      <c r="G265" s="783"/>
      <c r="H265" s="784"/>
      <c r="I265" s="357"/>
      <c r="J265" s="356"/>
      <c r="K265" s="356"/>
      <c r="L265" s="30" t="str">
        <f>IF(AND(G264&gt;0,F264=0),"Attenzione: indicare il n. OPERAI + IMPIEGATI + INTERMEDI che hanno esercitato l'opzione",IF(AND(G265&gt;0,F265=0),"Attenzione: indicare il n. QUADRI che hanno esercitato l'opzione",IF(OR(G264&gt;1,G265&gt;1),"Dato indicato maggiore del 100%","")))</f>
        <v/>
      </c>
      <c r="M265" s="28"/>
      <c r="N265" s="92"/>
      <c r="O265" s="92"/>
      <c r="P265" s="92"/>
      <c r="Q265" s="92"/>
    </row>
    <row r="266" spans="1:22" s="178" customFormat="1" ht="21.6" customHeight="1">
      <c r="A266" s="304"/>
      <c r="B266" s="55"/>
      <c r="C266" s="55"/>
      <c r="D266" s="324"/>
      <c r="E266" s="319"/>
      <c r="F266" s="319"/>
      <c r="G266" s="319"/>
      <c r="H266" s="319"/>
      <c r="I266" s="357"/>
      <c r="J266" s="356"/>
      <c r="K266" s="356"/>
      <c r="L266" s="232"/>
      <c r="M266" s="28"/>
      <c r="N266" s="92"/>
      <c r="O266" s="92"/>
      <c r="P266" s="92"/>
      <c r="Q266" s="92"/>
    </row>
    <row r="267" spans="1:22" ht="20.100000000000001" customHeight="1">
      <c r="A267" s="611" t="s">
        <v>5672</v>
      </c>
      <c r="B267" s="611"/>
      <c r="C267" s="611"/>
      <c r="D267" s="611"/>
      <c r="E267" s="611"/>
      <c r="F267" s="611"/>
      <c r="G267" s="611"/>
      <c r="H267" s="611"/>
      <c r="I267" s="611"/>
      <c r="J267" s="611"/>
      <c r="K267" s="611"/>
      <c r="R267" s="16"/>
    </row>
    <row r="268" spans="1:22" ht="20.100000000000001" customHeight="1">
      <c r="A268" s="60"/>
      <c r="C268" s="60"/>
      <c r="D268" s="60"/>
      <c r="E268" s="459" t="s">
        <v>5660</v>
      </c>
      <c r="F268" s="60"/>
      <c r="G268" s="110" t="s">
        <v>5661</v>
      </c>
      <c r="H268" s="460"/>
      <c r="I268" s="461"/>
      <c r="J268" s="461"/>
      <c r="L268" s="582" t="str">
        <f>IF(AND(H268+H269+H270+H273&gt;0,P258=0),"Attenzione: la corrispondente opzione non risulta indicata nella domanda D3.4-bis (vd. freccia)","")</f>
        <v/>
      </c>
      <c r="M268" s="582"/>
      <c r="R268" s="16"/>
    </row>
    <row r="269" spans="1:22" ht="20.100000000000001" customHeight="1">
      <c r="A269" s="60"/>
      <c r="B269" s="60"/>
      <c r="C269" s="60"/>
      <c r="D269" s="60"/>
      <c r="E269" s="60"/>
      <c r="F269" s="60"/>
      <c r="G269" s="110" t="s">
        <v>5662</v>
      </c>
      <c r="H269" s="460"/>
      <c r="I269" s="461"/>
      <c r="J269" s="461"/>
      <c r="L269" s="582"/>
      <c r="M269" s="582"/>
      <c r="R269" s="16"/>
    </row>
    <row r="270" spans="1:22" ht="20.100000000000001" customHeight="1">
      <c r="A270" s="60"/>
      <c r="B270" s="60"/>
      <c r="C270" s="60"/>
      <c r="D270" s="60"/>
      <c r="E270" s="60"/>
      <c r="F270" s="60"/>
      <c r="G270" s="110" t="s">
        <v>5663</v>
      </c>
      <c r="H270" s="460"/>
      <c r="I270" s="461"/>
      <c r="J270" s="461"/>
      <c r="R270" s="16"/>
    </row>
    <row r="271" spans="1:22" ht="20.100000000000001" customHeight="1">
      <c r="A271" s="60"/>
      <c r="B271" s="60"/>
      <c r="C271" s="60"/>
      <c r="D271" s="60"/>
      <c r="E271" s="60"/>
      <c r="F271" s="60"/>
      <c r="G271" s="463" t="s">
        <v>5664</v>
      </c>
      <c r="H271" s="487" t="str">
        <f>IF(ISERROR((H268*(J126+K126)+H269*(H126+I126)+H270*(F126+G126))/(F126+G126+H126+I126+J126+K126)),"",(H268*(J126+K126)+H269*(H126+I126)+H270*(F126+G126))/(F126+G126+H126+I126+J126+K126))</f>
        <v/>
      </c>
      <c r="I271" s="462"/>
      <c r="J271" s="461"/>
      <c r="R271" s="16"/>
    </row>
    <row r="272" spans="1:22" ht="20.100000000000001" customHeight="1">
      <c r="A272" s="60"/>
      <c r="B272" s="60"/>
      <c r="C272" s="60"/>
      <c r="D272" s="60"/>
      <c r="E272" s="60"/>
      <c r="F272" s="60"/>
      <c r="G272" s="60"/>
      <c r="R272" s="16"/>
    </row>
    <row r="273" spans="1:18" ht="19.5" customHeight="1">
      <c r="A273" s="814" t="s">
        <v>5665</v>
      </c>
      <c r="B273" s="814"/>
      <c r="C273" s="814"/>
      <c r="D273" s="814"/>
      <c r="E273" s="814"/>
      <c r="F273" s="814"/>
      <c r="G273" s="814"/>
      <c r="H273" s="460"/>
      <c r="L273" s="44" t="str">
        <f>IF(AND(P275=1),"Passare alla domanda D3.13","")</f>
        <v/>
      </c>
      <c r="R273" s="16"/>
    </row>
    <row r="274" spans="1:18" s="178" customFormat="1" ht="21.6" customHeight="1">
      <c r="A274" s="304"/>
      <c r="B274" s="55"/>
      <c r="C274" s="55"/>
      <c r="D274" s="324"/>
      <c r="E274" s="319"/>
      <c r="F274" s="319"/>
      <c r="G274" s="319"/>
      <c r="H274" s="319"/>
      <c r="I274" s="357"/>
      <c r="J274" s="356"/>
      <c r="K274" s="356"/>
      <c r="L274" s="232"/>
      <c r="M274" s="28"/>
      <c r="N274" s="92"/>
      <c r="O274" s="92"/>
      <c r="P274" s="92"/>
      <c r="Q274" s="92"/>
    </row>
    <row r="275" spans="1:18" ht="26.45" customHeight="1">
      <c r="A275" s="604" t="s">
        <v>5595</v>
      </c>
      <c r="B275" s="604"/>
      <c r="C275" s="604"/>
      <c r="D275" s="604"/>
      <c r="E275" s="604"/>
      <c r="F275" s="604"/>
      <c r="G275" s="335"/>
      <c r="H275" s="299" t="s">
        <v>6</v>
      </c>
      <c r="I275" s="233" t="b">
        <v>0</v>
      </c>
      <c r="J275" s="299" t="s">
        <v>7</v>
      </c>
      <c r="K275" s="233" t="b">
        <v>0</v>
      </c>
      <c r="N275" s="98" t="str">
        <f>+IF(I275=TRUE,"1","0")</f>
        <v>0</v>
      </c>
      <c r="O275" s="98" t="str">
        <f>+IF(K275=TRUE,"1","0")</f>
        <v>0</v>
      </c>
      <c r="P275" s="293">
        <f>N275*1</f>
        <v>0</v>
      </c>
      <c r="Q275" s="293">
        <f>O275*1</f>
        <v>0</v>
      </c>
      <c r="R275" s="278"/>
    </row>
    <row r="276" spans="1:18" ht="18.600000000000001" customHeight="1">
      <c r="A276" s="304"/>
      <c r="B276" s="304"/>
      <c r="C276" s="77"/>
      <c r="D276" s="77"/>
      <c r="E276" s="77"/>
      <c r="F276" s="77"/>
      <c r="G276" s="335"/>
      <c r="H276" s="335"/>
      <c r="I276" s="335"/>
      <c r="J276" s="335"/>
      <c r="K276" s="335"/>
      <c r="L276" s="420" t="str">
        <f>IF(AND(P275=1),"↓↓↓","")</f>
        <v/>
      </c>
      <c r="M276" s="234"/>
      <c r="N276" s="59"/>
      <c r="O276" s="49"/>
      <c r="P276" s="49"/>
      <c r="Q276" s="49"/>
      <c r="R276" s="16"/>
    </row>
    <row r="277" spans="1:18" ht="18.600000000000001" customHeight="1">
      <c r="A277" s="304" t="s">
        <v>2995</v>
      </c>
      <c r="B277" s="304"/>
      <c r="C277" s="77"/>
      <c r="D277" s="77"/>
      <c r="E277" s="77"/>
      <c r="F277" s="77"/>
      <c r="G277" s="335"/>
      <c r="H277" s="335"/>
      <c r="I277" s="335"/>
      <c r="J277" s="49"/>
      <c r="K277" s="49"/>
      <c r="L277" s="234"/>
      <c r="M277" s="234"/>
      <c r="N277" s="59"/>
      <c r="O277" s="49"/>
      <c r="P277" s="49"/>
      <c r="Q277" s="49"/>
      <c r="R277" s="16"/>
    </row>
    <row r="278" spans="1:18" ht="18.600000000000001" customHeight="1">
      <c r="A278" s="304"/>
      <c r="B278" s="304"/>
      <c r="C278" s="77"/>
      <c r="D278" s="77"/>
      <c r="E278" s="77"/>
      <c r="F278" s="77"/>
      <c r="G278" s="357"/>
      <c r="H278" s="335"/>
      <c r="I278" s="335"/>
      <c r="J278" s="49"/>
      <c r="K278" s="49"/>
      <c r="L278" s="43"/>
      <c r="M278" s="234"/>
      <c r="N278" s="59"/>
      <c r="O278" s="49"/>
      <c r="P278" s="49"/>
      <c r="Q278" s="49"/>
      <c r="R278" s="16"/>
    </row>
    <row r="279" spans="1:18" ht="25.5">
      <c r="A279" s="304"/>
      <c r="B279" s="304"/>
      <c r="C279" s="77"/>
      <c r="D279" s="77"/>
      <c r="E279" s="49"/>
      <c r="F279" s="49"/>
      <c r="G279" s="361"/>
      <c r="H279" s="362" t="s">
        <v>2871</v>
      </c>
      <c r="I279" s="594" t="s">
        <v>2872</v>
      </c>
      <c r="J279" s="595"/>
      <c r="K279" s="49"/>
      <c r="L279" s="329" t="str">
        <f>IF(Q275&gt;0,IF(AND(H280+H281+H282=0,I280+I281+I282=0),"Compilare",""),"")</f>
        <v/>
      </c>
      <c r="M279" s="235"/>
      <c r="N279" s="59"/>
      <c r="O279" s="49"/>
      <c r="P279" s="49"/>
      <c r="Q279" s="49"/>
      <c r="R279" s="16"/>
    </row>
    <row r="280" spans="1:18" ht="18.600000000000001" customHeight="1">
      <c r="A280" s="304"/>
      <c r="B280" s="49"/>
      <c r="C280" s="77"/>
      <c r="D280" s="77"/>
      <c r="E280" s="49"/>
      <c r="F280" s="49"/>
      <c r="G280" s="363" t="s">
        <v>24</v>
      </c>
      <c r="H280" s="236"/>
      <c r="I280" s="596"/>
      <c r="J280" s="597"/>
      <c r="K280" s="49"/>
      <c r="L280" s="44" t="str">
        <f>IF(AND(H280&gt;0,I280&gt;0),"", IF(AND(H280=0,I280=0),"", "Completare"))</f>
        <v/>
      </c>
      <c r="M280" s="235"/>
      <c r="N280" s="49"/>
      <c r="O280" s="49"/>
      <c r="P280" s="49"/>
      <c r="Q280" s="49"/>
      <c r="R280" s="16"/>
    </row>
    <row r="281" spans="1:18" ht="18.600000000000001" customHeight="1">
      <c r="A281" s="304"/>
      <c r="B281" s="49"/>
      <c r="C281" s="77"/>
      <c r="D281" s="77"/>
      <c r="E281" s="49"/>
      <c r="F281" s="49"/>
      <c r="G281" s="364" t="s">
        <v>22</v>
      </c>
      <c r="H281" s="237"/>
      <c r="I281" s="598"/>
      <c r="J281" s="599"/>
      <c r="K281" s="335"/>
      <c r="L281" s="44" t="str">
        <f>IF(AND(H281&gt;0,I281&gt;0)," ", IF(AND(H281=0,I281=0)," ", "Completare"))</f>
        <v xml:space="preserve"> </v>
      </c>
      <c r="M281" s="234"/>
      <c r="N281" s="59"/>
      <c r="O281" s="49"/>
      <c r="P281" s="49"/>
      <c r="Q281" s="49"/>
      <c r="R281" s="16"/>
    </row>
    <row r="282" spans="1:18" ht="18.600000000000001" customHeight="1">
      <c r="A282" s="365"/>
      <c r="B282" s="49"/>
      <c r="C282" s="77"/>
      <c r="D282" s="77"/>
      <c r="E282" s="49"/>
      <c r="F282" s="49"/>
      <c r="G282" s="366" t="s">
        <v>21</v>
      </c>
      <c r="H282" s="238"/>
      <c r="I282" s="702"/>
      <c r="J282" s="705"/>
      <c r="K282" s="335"/>
      <c r="L282" s="44" t="str">
        <f>IF(AND(H282&gt;0,I282&gt;0)," ", IF(AND(H282=0,I282=0)," ", "Completare"))</f>
        <v xml:space="preserve"> </v>
      </c>
      <c r="M282" s="234"/>
      <c r="N282" s="59"/>
      <c r="O282" s="49"/>
      <c r="P282" s="49"/>
      <c r="Q282" s="49"/>
      <c r="R282" s="16"/>
    </row>
    <row r="283" spans="1:18" ht="18.600000000000001" customHeight="1">
      <c r="R283" s="16"/>
    </row>
    <row r="284" spans="1:18" ht="18.600000000000001" customHeight="1">
      <c r="A284" s="304" t="s">
        <v>2996</v>
      </c>
      <c r="B284" s="240"/>
      <c r="C284" s="240"/>
      <c r="D284" s="240"/>
      <c r="E284" s="240"/>
      <c r="F284" s="240"/>
      <c r="G284" s="240"/>
      <c r="H284" s="240"/>
      <c r="I284" s="240"/>
      <c r="J284" s="240"/>
      <c r="K284" s="240"/>
      <c r="L284" s="239"/>
      <c r="M284" s="240"/>
      <c r="N284" s="240"/>
      <c r="O284" s="240"/>
      <c r="P284" s="240"/>
      <c r="Q284" s="240"/>
      <c r="R284" s="240"/>
    </row>
    <row r="285" spans="1:18" ht="18.600000000000001" customHeight="1">
      <c r="A285" s="304"/>
      <c r="B285" s="304"/>
      <c r="C285" s="77"/>
      <c r="D285" s="77"/>
      <c r="E285" s="77"/>
      <c r="F285" s="77"/>
      <c r="G285" s="335"/>
      <c r="H285" s="335"/>
      <c r="I285" s="335"/>
      <c r="J285" s="335"/>
      <c r="K285" s="335"/>
      <c r="L285" s="67"/>
      <c r="M285" s="34"/>
    </row>
    <row r="286" spans="1:18" ht="18.600000000000001" customHeight="1">
      <c r="A286" s="304"/>
      <c r="B286" s="55" t="s">
        <v>2873</v>
      </c>
      <c r="C286" s="77"/>
      <c r="D286" s="77"/>
      <c r="E286" s="77"/>
      <c r="F286" s="77"/>
      <c r="G286" s="241" t="b">
        <v>0</v>
      </c>
      <c r="H286" s="325"/>
      <c r="I286" s="335"/>
      <c r="J286" s="335"/>
      <c r="K286" s="335"/>
      <c r="L286" s="67"/>
      <c r="M286" s="34"/>
      <c r="N286" s="367" t="str">
        <f>+IF(G286=TRUE,"1","0")</f>
        <v>0</v>
      </c>
      <c r="O286" s="49"/>
      <c r="P286" s="49"/>
      <c r="Q286" s="368">
        <f>N286*1</f>
        <v>0</v>
      </c>
    </row>
    <row r="287" spans="1:18" ht="18.600000000000001" customHeight="1">
      <c r="A287" s="304"/>
      <c r="B287" s="358" t="s">
        <v>2874</v>
      </c>
      <c r="C287" s="359"/>
      <c r="D287" s="359"/>
      <c r="E287" s="359"/>
      <c r="F287" s="359"/>
      <c r="G287" s="242" t="b">
        <v>0</v>
      </c>
      <c r="H287" s="369"/>
      <c r="I287" s="335"/>
      <c r="J287" s="335"/>
      <c r="K287" s="335"/>
      <c r="L287" s="67"/>
      <c r="M287" s="34"/>
      <c r="N287" s="367" t="str">
        <f t="shared" ref="N287:N292" si="38">+IF(G287=TRUE,"1","0")</f>
        <v>0</v>
      </c>
      <c r="O287" s="49"/>
      <c r="P287" s="49"/>
      <c r="Q287" s="368">
        <f t="shared" ref="Q287:Q292" si="39">N287*1</f>
        <v>0</v>
      </c>
    </row>
    <row r="288" spans="1:18" ht="18.600000000000001" customHeight="1">
      <c r="A288" s="304"/>
      <c r="B288" s="358" t="s">
        <v>2875</v>
      </c>
      <c r="C288" s="359"/>
      <c r="D288" s="359"/>
      <c r="E288" s="359"/>
      <c r="F288" s="359"/>
      <c r="G288" s="243" t="b">
        <v>0</v>
      </c>
      <c r="H288" s="325"/>
      <c r="I288" s="335"/>
      <c r="J288" s="335"/>
      <c r="K288" s="335"/>
      <c r="L288" s="67"/>
      <c r="M288" s="34"/>
      <c r="N288" s="367" t="str">
        <f t="shared" si="38"/>
        <v>0</v>
      </c>
      <c r="O288" s="49"/>
      <c r="P288" s="49"/>
      <c r="Q288" s="368">
        <f t="shared" si="39"/>
        <v>0</v>
      </c>
    </row>
    <row r="289" spans="1:17" ht="18.600000000000001" customHeight="1">
      <c r="A289" s="304"/>
      <c r="B289" s="358" t="s">
        <v>2876</v>
      </c>
      <c r="C289" s="359"/>
      <c r="D289" s="359"/>
      <c r="E289" s="359"/>
      <c r="F289" s="359"/>
      <c r="G289" s="243" t="b">
        <v>0</v>
      </c>
      <c r="H289" s="325"/>
      <c r="I289" s="335"/>
      <c r="J289" s="335"/>
      <c r="K289" s="335"/>
      <c r="L289" s="67"/>
      <c r="M289" s="34"/>
      <c r="N289" s="367" t="str">
        <f t="shared" si="38"/>
        <v>0</v>
      </c>
      <c r="O289" s="49"/>
      <c r="P289" s="49"/>
      <c r="Q289" s="368">
        <f t="shared" si="39"/>
        <v>0</v>
      </c>
    </row>
    <row r="290" spans="1:17" ht="18.600000000000001" customHeight="1">
      <c r="A290" s="304"/>
      <c r="B290" s="370" t="s">
        <v>2877</v>
      </c>
      <c r="C290" s="359"/>
      <c r="D290" s="359"/>
      <c r="E290" s="359"/>
      <c r="F290" s="359"/>
      <c r="G290" s="243" t="b">
        <v>0</v>
      </c>
      <c r="H290" s="325"/>
      <c r="I290" s="335"/>
      <c r="J290" s="335"/>
      <c r="K290" s="335"/>
      <c r="L290" s="67"/>
      <c r="M290" s="34"/>
      <c r="N290" s="367" t="str">
        <f t="shared" si="38"/>
        <v>0</v>
      </c>
      <c r="O290" s="49"/>
      <c r="P290" s="49"/>
      <c r="Q290" s="368">
        <f t="shared" si="39"/>
        <v>0</v>
      </c>
    </row>
    <row r="291" spans="1:17" ht="18.600000000000001" customHeight="1">
      <c r="A291" s="304"/>
      <c r="B291" s="358" t="s">
        <v>2878</v>
      </c>
      <c r="C291" s="359"/>
      <c r="D291" s="359"/>
      <c r="E291" s="359"/>
      <c r="F291" s="359"/>
      <c r="G291" s="243" t="b">
        <v>0</v>
      </c>
      <c r="H291" s="325"/>
      <c r="I291" s="335"/>
      <c r="J291" s="335"/>
      <c r="K291" s="335"/>
      <c r="L291" s="67"/>
      <c r="M291" s="34"/>
      <c r="N291" s="367" t="str">
        <f t="shared" si="38"/>
        <v>0</v>
      </c>
      <c r="O291" s="49"/>
      <c r="P291" s="49"/>
      <c r="Q291" s="368">
        <f t="shared" si="39"/>
        <v>0</v>
      </c>
    </row>
    <row r="292" spans="1:17" ht="18.600000000000001" customHeight="1">
      <c r="A292" s="304"/>
      <c r="B292" s="358" t="s">
        <v>2879</v>
      </c>
      <c r="C292" s="359"/>
      <c r="D292" s="359"/>
      <c r="E292" s="359"/>
      <c r="F292" s="359"/>
      <c r="G292" s="243" t="b">
        <v>0</v>
      </c>
      <c r="H292" s="325"/>
      <c r="I292" s="335"/>
      <c r="J292" s="335"/>
      <c r="K292" s="335"/>
      <c r="L292" s="67"/>
      <c r="M292" s="34"/>
      <c r="N292" s="367" t="str">
        <f t="shared" si="38"/>
        <v>0</v>
      </c>
      <c r="O292" s="49"/>
      <c r="P292" s="49"/>
      <c r="Q292" s="368">
        <f t="shared" si="39"/>
        <v>0</v>
      </c>
    </row>
    <row r="293" spans="1:17" ht="18.600000000000001" customHeight="1">
      <c r="A293" s="304"/>
      <c r="B293" s="304"/>
      <c r="C293" s="77"/>
      <c r="D293" s="77"/>
      <c r="E293" s="77"/>
      <c r="F293" s="77"/>
      <c r="G293" s="335"/>
      <c r="H293" s="335"/>
      <c r="I293" s="335"/>
      <c r="J293" s="335"/>
      <c r="K293" s="335"/>
      <c r="L293" s="67"/>
      <c r="M293" s="34"/>
      <c r="N293" s="59"/>
      <c r="O293" s="49"/>
      <c r="P293" s="49"/>
      <c r="Q293" s="49"/>
    </row>
    <row r="294" spans="1:17" ht="18.600000000000001" customHeight="1">
      <c r="A294" s="304" t="s">
        <v>2997</v>
      </c>
      <c r="B294" s="304"/>
      <c r="C294" s="77"/>
      <c r="D294" s="77"/>
      <c r="E294" s="77"/>
      <c r="F294" s="77"/>
      <c r="G294" s="335"/>
      <c r="H294" s="335"/>
      <c r="I294" s="335"/>
      <c r="J294" s="335"/>
      <c r="K294" s="335"/>
      <c r="L294" s="67"/>
      <c r="M294" s="34"/>
      <c r="N294" s="59"/>
      <c r="O294" s="49"/>
      <c r="P294" s="49"/>
      <c r="Q294" s="49"/>
    </row>
    <row r="295" spans="1:17" ht="18.600000000000001" customHeight="1">
      <c r="A295" s="304"/>
      <c r="B295" s="304"/>
      <c r="C295" s="77"/>
      <c r="D295" s="77"/>
      <c r="E295" s="77"/>
      <c r="F295" s="77"/>
      <c r="G295" s="357"/>
      <c r="H295" s="357"/>
      <c r="I295" s="335"/>
      <c r="J295" s="335"/>
      <c r="K295" s="335"/>
      <c r="L295" s="67"/>
      <c r="M295" s="34"/>
      <c r="N295" s="59"/>
      <c r="O295" s="49"/>
      <c r="P295" s="49"/>
      <c r="Q295" s="49"/>
    </row>
    <row r="296" spans="1:17" ht="18.600000000000001" customHeight="1">
      <c r="A296" s="304"/>
      <c r="B296" s="55" t="s">
        <v>2880</v>
      </c>
      <c r="C296" s="77"/>
      <c r="D296" s="77"/>
      <c r="E296" s="77"/>
      <c r="F296" s="77"/>
      <c r="G296" s="241" t="b">
        <v>0</v>
      </c>
      <c r="H296" s="325"/>
      <c r="I296" s="335"/>
      <c r="J296" s="335"/>
      <c r="K296" s="335"/>
      <c r="L296" s="67"/>
      <c r="M296" s="34"/>
      <c r="N296" s="367" t="str">
        <f>+IF(G296=TRUE,"1","0")</f>
        <v>0</v>
      </c>
      <c r="O296" s="49"/>
      <c r="P296" s="49"/>
      <c r="Q296" s="368">
        <f>N296*1</f>
        <v>0</v>
      </c>
    </row>
    <row r="297" spans="1:17" ht="18.600000000000001" customHeight="1">
      <c r="A297" s="304"/>
      <c r="B297" s="358" t="s">
        <v>2881</v>
      </c>
      <c r="C297" s="359"/>
      <c r="D297" s="359"/>
      <c r="E297" s="359"/>
      <c r="F297" s="359"/>
      <c r="G297" s="243" t="b">
        <v>0</v>
      </c>
      <c r="H297" s="325"/>
      <c r="I297" s="335"/>
      <c r="J297" s="335"/>
      <c r="K297" s="335"/>
      <c r="L297" s="67"/>
      <c r="M297" s="34"/>
      <c r="N297" s="367" t="str">
        <f t="shared" ref="N297:N300" si="40">+IF(G297=TRUE,"1","0")</f>
        <v>0</v>
      </c>
      <c r="O297" s="49"/>
      <c r="P297" s="49"/>
      <c r="Q297" s="368">
        <f t="shared" ref="Q297:Q300" si="41">N297*1</f>
        <v>0</v>
      </c>
    </row>
    <row r="298" spans="1:17" ht="18.600000000000001" customHeight="1">
      <c r="A298" s="304"/>
      <c r="B298" s="358" t="s">
        <v>2882</v>
      </c>
      <c r="C298" s="359"/>
      <c r="D298" s="359"/>
      <c r="E298" s="359"/>
      <c r="F298" s="359"/>
      <c r="G298" s="243" t="b">
        <v>0</v>
      </c>
      <c r="H298" s="325"/>
      <c r="I298" s="335"/>
      <c r="J298" s="335"/>
      <c r="K298" s="335"/>
      <c r="L298" s="67"/>
      <c r="M298" s="34"/>
      <c r="N298" s="367" t="str">
        <f t="shared" si="40"/>
        <v>0</v>
      </c>
      <c r="O298" s="49"/>
      <c r="P298" s="49"/>
      <c r="Q298" s="368">
        <f t="shared" si="41"/>
        <v>0</v>
      </c>
    </row>
    <row r="299" spans="1:17" ht="18.600000000000001" customHeight="1">
      <c r="A299" s="304"/>
      <c r="B299" s="358" t="s">
        <v>2883</v>
      </c>
      <c r="C299" s="359"/>
      <c r="D299" s="359"/>
      <c r="E299" s="359"/>
      <c r="F299" s="359"/>
      <c r="G299" s="243" t="b">
        <v>0</v>
      </c>
      <c r="H299" s="325"/>
      <c r="I299" s="335"/>
      <c r="J299" s="335"/>
      <c r="K299" s="335"/>
      <c r="L299" s="67"/>
      <c r="M299" s="34"/>
      <c r="N299" s="367" t="str">
        <f t="shared" si="40"/>
        <v>0</v>
      </c>
      <c r="O299" s="49"/>
      <c r="P299" s="49"/>
      <c r="Q299" s="368">
        <f t="shared" si="41"/>
        <v>0</v>
      </c>
    </row>
    <row r="300" spans="1:17" ht="18.600000000000001" customHeight="1">
      <c r="A300" s="304"/>
      <c r="B300" s="358" t="s">
        <v>2884</v>
      </c>
      <c r="C300" s="359"/>
      <c r="D300" s="359"/>
      <c r="E300" s="359"/>
      <c r="F300" s="359"/>
      <c r="G300" s="243" t="b">
        <v>0</v>
      </c>
      <c r="H300" s="325"/>
      <c r="I300" s="335"/>
      <c r="J300" s="335"/>
      <c r="K300" s="335"/>
      <c r="L300" s="67"/>
      <c r="M300" s="34"/>
      <c r="N300" s="367" t="str">
        <f t="shared" si="40"/>
        <v>0</v>
      </c>
      <c r="O300" s="49"/>
      <c r="P300" s="49"/>
      <c r="Q300" s="368">
        <f t="shared" si="41"/>
        <v>0</v>
      </c>
    </row>
    <row r="301" spans="1:17" ht="18.600000000000001" customHeight="1">
      <c r="A301" s="304"/>
      <c r="B301" s="304"/>
      <c r="C301" s="77"/>
      <c r="D301" s="77"/>
      <c r="E301" s="77"/>
      <c r="F301" s="77"/>
      <c r="G301" s="761"/>
      <c r="H301" s="761"/>
      <c r="I301" s="335"/>
      <c r="J301" s="335"/>
      <c r="K301" s="335"/>
      <c r="L301" s="67"/>
      <c r="M301" s="34"/>
      <c r="N301" s="59"/>
      <c r="O301" s="49"/>
      <c r="P301" s="49"/>
      <c r="Q301" s="49"/>
    </row>
    <row r="302" spans="1:17" ht="18.600000000000001" customHeight="1">
      <c r="A302" s="304" t="s">
        <v>2998</v>
      </c>
      <c r="B302" s="304"/>
      <c r="C302" s="77"/>
      <c r="D302" s="77"/>
      <c r="E302" s="77"/>
      <c r="F302" s="77"/>
      <c r="G302" s="335"/>
      <c r="H302" s="335"/>
      <c r="I302" s="335"/>
      <c r="J302" s="335"/>
      <c r="K302" s="335"/>
      <c r="L302" s="67"/>
      <c r="M302" s="34"/>
      <c r="N302" s="59"/>
      <c r="O302" s="49"/>
      <c r="P302" s="49"/>
      <c r="Q302" s="49"/>
    </row>
    <row r="303" spans="1:17" ht="18.600000000000001" customHeight="1">
      <c r="A303" s="304"/>
      <c r="B303" s="304"/>
      <c r="C303" s="77"/>
      <c r="D303" s="77"/>
      <c r="E303" s="77"/>
      <c r="F303" s="77"/>
      <c r="G303" s="335"/>
      <c r="H303" s="335"/>
      <c r="I303" s="335"/>
      <c r="J303" s="335"/>
      <c r="K303" s="335"/>
      <c r="L303" s="67"/>
      <c r="M303" s="34"/>
      <c r="N303" s="59"/>
      <c r="O303" s="49"/>
      <c r="P303" s="49"/>
      <c r="Q303" s="49"/>
    </row>
    <row r="304" spans="1:17" ht="18.600000000000001" customHeight="1">
      <c r="A304" s="304"/>
      <c r="B304" s="55" t="s">
        <v>2885</v>
      </c>
      <c r="C304" s="77"/>
      <c r="D304" s="77"/>
      <c r="E304" s="77"/>
      <c r="F304" s="77"/>
      <c r="G304" s="395" t="b">
        <v>0</v>
      </c>
      <c r="H304" s="325"/>
      <c r="I304" s="335"/>
      <c r="J304" s="335"/>
      <c r="K304" s="335"/>
      <c r="L304" s="67"/>
      <c r="M304" s="34"/>
      <c r="N304" s="367" t="str">
        <f>+IF(G304=TRUE,"1","0")</f>
        <v>0</v>
      </c>
      <c r="O304" s="49"/>
      <c r="P304" s="49"/>
      <c r="Q304" s="368">
        <f>N304*1</f>
        <v>0</v>
      </c>
    </row>
    <row r="305" spans="1:18" ht="18.600000000000001" customHeight="1">
      <c r="A305" s="304"/>
      <c r="B305" s="358" t="s">
        <v>2886</v>
      </c>
      <c r="C305" s="359"/>
      <c r="D305" s="359"/>
      <c r="E305" s="359"/>
      <c r="F305" s="359"/>
      <c r="G305" s="396" t="b">
        <v>0</v>
      </c>
      <c r="H305" s="325"/>
      <c r="I305" s="335"/>
      <c r="J305" s="335"/>
      <c r="K305" s="335"/>
      <c r="L305" s="67"/>
      <c r="M305" s="34"/>
      <c r="N305" s="367" t="str">
        <f t="shared" ref="N305:N308" si="42">+IF(G305=TRUE,"1","0")</f>
        <v>0</v>
      </c>
      <c r="O305" s="49"/>
      <c r="P305" s="49"/>
      <c r="Q305" s="368">
        <f t="shared" ref="Q305:Q308" si="43">N305*1</f>
        <v>0</v>
      </c>
    </row>
    <row r="306" spans="1:18" ht="18.600000000000001" customHeight="1">
      <c r="A306" s="304"/>
      <c r="B306" s="358" t="s">
        <v>2887</v>
      </c>
      <c r="C306" s="359"/>
      <c r="D306" s="359"/>
      <c r="E306" s="359"/>
      <c r="F306" s="359"/>
      <c r="G306" s="396" t="b">
        <v>0</v>
      </c>
      <c r="H306" s="325"/>
      <c r="I306" s="335"/>
      <c r="J306" s="335"/>
      <c r="K306" s="335"/>
      <c r="L306" s="67"/>
      <c r="M306" s="34"/>
      <c r="N306" s="367" t="str">
        <f t="shared" si="42"/>
        <v>0</v>
      </c>
      <c r="O306" s="49"/>
      <c r="P306" s="49"/>
      <c r="Q306" s="368">
        <f t="shared" si="43"/>
        <v>0</v>
      </c>
    </row>
    <row r="307" spans="1:18" ht="18.600000000000001" customHeight="1">
      <c r="A307" s="304"/>
      <c r="B307" s="358" t="s">
        <v>2888</v>
      </c>
      <c r="C307" s="359"/>
      <c r="D307" s="359"/>
      <c r="E307" s="359"/>
      <c r="F307" s="359"/>
      <c r="G307" s="396" t="b">
        <v>0</v>
      </c>
      <c r="H307" s="325"/>
      <c r="I307" s="335"/>
      <c r="J307" s="335"/>
      <c r="K307" s="335"/>
      <c r="L307" s="67"/>
      <c r="M307" s="34"/>
      <c r="N307" s="367" t="str">
        <f t="shared" si="42"/>
        <v>0</v>
      </c>
      <c r="O307" s="49"/>
      <c r="P307" s="49"/>
      <c r="Q307" s="368">
        <f t="shared" si="43"/>
        <v>0</v>
      </c>
    </row>
    <row r="308" spans="1:18" ht="18.600000000000001" customHeight="1">
      <c r="A308" s="304"/>
      <c r="B308" s="358" t="s">
        <v>2889</v>
      </c>
      <c r="C308" s="359"/>
      <c r="D308" s="359"/>
      <c r="E308" s="359"/>
      <c r="F308" s="359"/>
      <c r="G308" s="396" t="b">
        <v>0</v>
      </c>
      <c r="H308" s="325"/>
      <c r="I308" s="335"/>
      <c r="J308" s="335"/>
      <c r="K308" s="335"/>
      <c r="L308" s="67"/>
      <c r="M308" s="34"/>
      <c r="N308" s="367" t="str">
        <f t="shared" si="42"/>
        <v>0</v>
      </c>
      <c r="O308" s="49"/>
      <c r="P308" s="49"/>
      <c r="Q308" s="368">
        <f t="shared" si="43"/>
        <v>0</v>
      </c>
    </row>
    <row r="309" spans="1:18" ht="18.600000000000001" customHeight="1">
      <c r="A309" s="304"/>
      <c r="B309" s="55"/>
      <c r="C309" s="77"/>
      <c r="D309" s="77"/>
      <c r="E309" s="77"/>
      <c r="F309" s="77"/>
      <c r="G309" s="326"/>
      <c r="H309" s="326"/>
      <c r="I309" s="335"/>
      <c r="J309" s="335"/>
      <c r="K309" s="335"/>
      <c r="L309" s="67"/>
      <c r="M309" s="34"/>
    </row>
    <row r="310" spans="1:18" ht="18.600000000000001" customHeight="1">
      <c r="A310" s="294" t="s">
        <v>5654</v>
      </c>
      <c r="B310" s="55"/>
      <c r="C310" s="77"/>
      <c r="D310" s="77"/>
      <c r="E310" s="77"/>
      <c r="F310" s="77"/>
      <c r="G310" s="326"/>
      <c r="H310" s="326"/>
      <c r="I310" s="335"/>
      <c r="J310" s="335"/>
      <c r="K310" s="335"/>
      <c r="L310" s="67"/>
      <c r="M310" s="34"/>
    </row>
    <row r="311" spans="1:18" ht="18.600000000000001" customHeight="1">
      <c r="A311" s="304"/>
      <c r="B311" s="55"/>
      <c r="C311" s="77"/>
      <c r="D311" s="77"/>
      <c r="E311" s="77"/>
      <c r="F311" s="77"/>
      <c r="G311" s="326"/>
      <c r="H311" s="326"/>
      <c r="I311" s="335"/>
      <c r="J311" s="335"/>
      <c r="K311" s="335"/>
      <c r="L311" s="67"/>
      <c r="M311" s="34"/>
    </row>
    <row r="312" spans="1:18" ht="18.600000000000001" customHeight="1">
      <c r="A312" s="304"/>
      <c r="B312" s="55" t="s">
        <v>2890</v>
      </c>
      <c r="C312" s="77"/>
      <c r="D312" s="77"/>
      <c r="E312" s="77"/>
      <c r="F312" s="77"/>
      <c r="G312" s="395" t="b">
        <v>0</v>
      </c>
      <c r="H312" s="325"/>
      <c r="I312" s="23" t="str">
        <f>IF(Q312+Q313+Q314&gt;1,"Scegliere una sola opzione!","")</f>
        <v/>
      </c>
      <c r="J312" s="335"/>
      <c r="K312" s="335"/>
      <c r="L312" s="43"/>
      <c r="M312" s="34"/>
      <c r="N312" s="367" t="str">
        <f t="shared" ref="N312:N314" si="44">+IF(G312=TRUE,"1","0")</f>
        <v>0</v>
      </c>
      <c r="O312" s="49"/>
      <c r="P312" s="49"/>
      <c r="Q312" s="368">
        <f t="shared" ref="Q312:Q314" si="45">N312*1</f>
        <v>0</v>
      </c>
    </row>
    <row r="313" spans="1:18" ht="18.600000000000001" customHeight="1">
      <c r="A313" s="304"/>
      <c r="B313" s="358" t="s">
        <v>2956</v>
      </c>
      <c r="C313" s="359"/>
      <c r="D313" s="359"/>
      <c r="E313" s="359"/>
      <c r="F313" s="359"/>
      <c r="G313" s="396" t="b">
        <v>0</v>
      </c>
      <c r="H313" s="325"/>
      <c r="I313" s="335"/>
      <c r="J313" s="335"/>
      <c r="K313" s="335"/>
      <c r="L313" s="67"/>
      <c r="M313" s="34"/>
      <c r="N313" s="367" t="str">
        <f t="shared" si="44"/>
        <v>0</v>
      </c>
      <c r="O313" s="49"/>
      <c r="P313" s="49"/>
      <c r="Q313" s="368">
        <f t="shared" si="45"/>
        <v>0</v>
      </c>
    </row>
    <row r="314" spans="1:18" ht="18.600000000000001" customHeight="1">
      <c r="A314" s="304"/>
      <c r="B314" s="358" t="s">
        <v>2957</v>
      </c>
      <c r="C314" s="359"/>
      <c r="D314" s="359"/>
      <c r="E314" s="359"/>
      <c r="F314" s="359"/>
      <c r="G314" s="396" t="b">
        <v>0</v>
      </c>
      <c r="H314" s="325"/>
      <c r="J314" s="335"/>
      <c r="K314" s="335"/>
      <c r="L314" s="148"/>
      <c r="M314" s="34"/>
      <c r="N314" s="367" t="str">
        <f t="shared" si="44"/>
        <v>0</v>
      </c>
      <c r="O314" s="49"/>
      <c r="P314" s="49"/>
      <c r="Q314" s="368">
        <f t="shared" si="45"/>
        <v>0</v>
      </c>
    </row>
    <row r="315" spans="1:18" ht="18.600000000000001" customHeight="1">
      <c r="A315" s="304"/>
      <c r="B315" s="55"/>
      <c r="C315" s="77"/>
      <c r="D315" s="77"/>
      <c r="E315" s="77"/>
      <c r="F315" s="77"/>
      <c r="G315" s="326"/>
      <c r="H315" s="326"/>
      <c r="J315" s="335"/>
      <c r="K315" s="335"/>
      <c r="L315" s="246"/>
      <c r="M315" s="34"/>
    </row>
    <row r="316" spans="1:18" ht="18.600000000000001" customHeight="1">
      <c r="A316" s="611" t="s">
        <v>5596</v>
      </c>
      <c r="B316" s="611"/>
      <c r="C316" s="611"/>
      <c r="D316" s="611"/>
      <c r="E316" s="611"/>
      <c r="F316" s="611"/>
      <c r="G316" s="611"/>
      <c r="H316" s="61"/>
      <c r="I316" s="61"/>
      <c r="J316" s="61"/>
      <c r="K316" s="61"/>
      <c r="L316" s="67"/>
      <c r="M316" s="34"/>
    </row>
    <row r="317" spans="1:18" ht="18.600000000000001" customHeight="1">
      <c r="A317" s="611"/>
      <c r="B317" s="611"/>
      <c r="C317" s="611"/>
      <c r="D317" s="611"/>
      <c r="E317" s="611"/>
      <c r="F317" s="611"/>
      <c r="G317" s="611"/>
      <c r="H317" s="61"/>
      <c r="I317" s="61"/>
      <c r="J317" s="605"/>
      <c r="K317" s="606"/>
      <c r="L317" s="67"/>
      <c r="M317" s="34"/>
    </row>
    <row r="318" spans="1:18" ht="18.600000000000001" customHeight="1">
      <c r="A318" s="61"/>
      <c r="B318" s="61"/>
      <c r="C318" s="61"/>
      <c r="D318" s="61"/>
      <c r="E318" s="61"/>
      <c r="F318" s="61"/>
      <c r="G318" s="61"/>
      <c r="H318" s="61"/>
      <c r="I318" s="59"/>
      <c r="J318" s="61"/>
      <c r="K318" s="61"/>
      <c r="L318" s="67"/>
      <c r="M318" s="34"/>
    </row>
    <row r="319" spans="1:18" ht="21" customHeight="1">
      <c r="A319" s="331" t="s">
        <v>2948</v>
      </c>
      <c r="B319" s="296"/>
      <c r="C319" s="295"/>
      <c r="D319" s="295"/>
      <c r="E319" s="295"/>
      <c r="F319" s="295"/>
      <c r="G319" s="295"/>
      <c r="H319" s="295"/>
      <c r="I319" s="295"/>
      <c r="J319" s="295"/>
      <c r="K319" s="295"/>
      <c r="L319" s="294"/>
      <c r="M319" s="56"/>
      <c r="N319" s="56"/>
      <c r="O319" s="56"/>
      <c r="P319" s="56"/>
      <c r="Q319" s="56"/>
      <c r="R319" s="56"/>
    </row>
    <row r="320" spans="1:18" ht="15">
      <c r="L320" s="56"/>
      <c r="M320" s="56"/>
      <c r="N320" s="56"/>
      <c r="O320" s="56"/>
      <c r="P320" s="56"/>
      <c r="Q320" s="56"/>
      <c r="R320" s="56"/>
    </row>
    <row r="321" spans="1:18" ht="15">
      <c r="A321" s="371" t="s">
        <v>2999</v>
      </c>
      <c r="G321" s="372"/>
      <c r="I321" s="372"/>
      <c r="L321" s="56"/>
      <c r="M321" s="56"/>
      <c r="N321" s="56"/>
      <c r="O321" s="56"/>
      <c r="P321" s="56"/>
      <c r="Q321" s="56"/>
      <c r="R321" s="56"/>
    </row>
    <row r="322" spans="1:18" s="93" customFormat="1" ht="18.600000000000001" customHeight="1">
      <c r="A322" s="611"/>
      <c r="B322" s="611"/>
      <c r="C322" s="611"/>
      <c r="D322" s="611"/>
      <c r="E322" s="611"/>
      <c r="F322" s="611"/>
      <c r="G322" s="611"/>
      <c r="H322" s="173" t="s">
        <v>6</v>
      </c>
      <c r="I322" s="179" t="b">
        <v>0</v>
      </c>
      <c r="J322" s="173" t="s">
        <v>7</v>
      </c>
      <c r="K322" s="179" t="b">
        <v>0</v>
      </c>
      <c r="L322" s="23" t="str">
        <f>IF(Q322=1,"Compilare la domanda seguente","")</f>
        <v/>
      </c>
      <c r="M322" s="23"/>
      <c r="N322" s="71" t="str">
        <f>+IF(I322=TRUE,"1","0")</f>
        <v>0</v>
      </c>
      <c r="O322" s="71" t="str">
        <f>+IF(K322=TRUE,"1","0")</f>
        <v>0</v>
      </c>
      <c r="P322" s="111">
        <f>N322*1</f>
        <v>0</v>
      </c>
      <c r="Q322" s="111">
        <f>O322*1</f>
        <v>0</v>
      </c>
      <c r="R322" s="97"/>
    </row>
    <row r="323" spans="1:18" ht="15">
      <c r="L323" s="56"/>
      <c r="M323" s="56"/>
      <c r="N323" s="56"/>
      <c r="O323" s="56"/>
      <c r="P323" s="56"/>
      <c r="Q323" s="56"/>
      <c r="R323" s="56"/>
    </row>
    <row r="324" spans="1:18" ht="15">
      <c r="A324" s="759" t="s">
        <v>2950</v>
      </c>
      <c r="B324" s="759"/>
      <c r="C324" s="759"/>
      <c r="D324" s="759"/>
      <c r="E324" s="759"/>
      <c r="F324" s="759"/>
      <c r="G324" s="759"/>
      <c r="H324" s="759"/>
      <c r="I324" s="759"/>
      <c r="J324" s="759"/>
      <c r="K324" s="759"/>
      <c r="L324" s="56"/>
      <c r="M324" s="56"/>
      <c r="N324" s="56"/>
      <c r="O324" s="56"/>
      <c r="P324" s="56"/>
      <c r="Q324" s="56"/>
      <c r="R324" s="56"/>
    </row>
    <row r="325" spans="1:18" ht="15">
      <c r="L325" s="56"/>
      <c r="M325" s="56"/>
      <c r="N325" s="56"/>
      <c r="O325" s="56"/>
      <c r="P325" s="56"/>
      <c r="Q325" s="56"/>
      <c r="R325" s="56"/>
    </row>
    <row r="326" spans="1:18" ht="15">
      <c r="B326" s="60" t="s">
        <v>2958</v>
      </c>
      <c r="I326" s="72"/>
      <c r="K326" s="179" t="b">
        <v>0</v>
      </c>
      <c r="L326" s="56"/>
      <c r="M326" s="56"/>
      <c r="N326" s="367" t="str">
        <f>+IF(K326=TRUE,"1","0")</f>
        <v>0</v>
      </c>
      <c r="O326" s="49"/>
      <c r="P326" s="49"/>
      <c r="Q326" s="368">
        <f>N326*1</f>
        <v>0</v>
      </c>
      <c r="R326" s="56"/>
    </row>
    <row r="327" spans="1:18" ht="15">
      <c r="B327" s="620" t="s">
        <v>2947</v>
      </c>
      <c r="C327" s="620"/>
      <c r="D327" s="620"/>
      <c r="E327" s="620"/>
      <c r="F327" s="620"/>
      <c r="G327" s="620"/>
      <c r="H327" s="620"/>
      <c r="I327" s="620"/>
      <c r="J327" s="620"/>
      <c r="K327" s="72"/>
      <c r="L327" s="56"/>
      <c r="M327" s="56"/>
      <c r="N327" s="367"/>
      <c r="O327" s="49"/>
      <c r="P327" s="49"/>
      <c r="Q327" s="373"/>
      <c r="R327" s="56"/>
    </row>
    <row r="328" spans="1:18" ht="15">
      <c r="B328" s="621"/>
      <c r="C328" s="621"/>
      <c r="D328" s="621"/>
      <c r="E328" s="621"/>
      <c r="F328" s="621"/>
      <c r="G328" s="621"/>
      <c r="H328" s="621"/>
      <c r="I328" s="621"/>
      <c r="J328" s="621"/>
      <c r="K328" s="374"/>
      <c r="L328" s="56"/>
      <c r="M328" s="56"/>
      <c r="N328" s="56"/>
      <c r="O328" s="56"/>
      <c r="P328" s="56"/>
      <c r="Q328" s="56"/>
      <c r="R328" s="56"/>
    </row>
    <row r="329" spans="1:18" ht="15">
      <c r="B329" s="60" t="s">
        <v>2960</v>
      </c>
      <c r="I329" s="72"/>
      <c r="K329" s="179" t="b">
        <v>0</v>
      </c>
      <c r="L329" s="56"/>
      <c r="M329" s="56"/>
      <c r="N329" s="367" t="str">
        <f>+IF(K329=TRUE,"1","0")</f>
        <v>0</v>
      </c>
      <c r="O329" s="49"/>
      <c r="P329" s="49"/>
      <c r="Q329" s="368">
        <f>N329*1</f>
        <v>0</v>
      </c>
      <c r="R329" s="56"/>
    </row>
    <row r="330" spans="1:18" ht="15">
      <c r="B330" s="620" t="s">
        <v>2947</v>
      </c>
      <c r="C330" s="620"/>
      <c r="D330" s="620"/>
      <c r="E330" s="620"/>
      <c r="F330" s="620"/>
      <c r="G330" s="620"/>
      <c r="H330" s="620"/>
      <c r="I330" s="620"/>
      <c r="J330" s="620"/>
      <c r="K330" s="72"/>
      <c r="L330" s="56"/>
      <c r="M330" s="56"/>
      <c r="N330" s="56"/>
      <c r="O330" s="56"/>
      <c r="P330" s="56"/>
      <c r="Q330" s="56"/>
      <c r="R330" s="56"/>
    </row>
    <row r="331" spans="1:18" ht="15">
      <c r="B331" s="621"/>
      <c r="C331" s="621"/>
      <c r="D331" s="621"/>
      <c r="E331" s="621"/>
      <c r="F331" s="621"/>
      <c r="G331" s="621"/>
      <c r="H331" s="621"/>
      <c r="I331" s="621"/>
      <c r="J331" s="621"/>
      <c r="K331" s="374"/>
      <c r="L331" s="56"/>
      <c r="M331" s="56"/>
      <c r="N331" s="56"/>
      <c r="O331" s="56"/>
      <c r="P331" s="56"/>
      <c r="Q331" s="56"/>
      <c r="R331" s="56"/>
    </row>
    <row r="332" spans="1:18" ht="15">
      <c r="B332" s="60" t="s">
        <v>2949</v>
      </c>
      <c r="I332" s="72"/>
      <c r="K332" s="179" t="b">
        <v>0</v>
      </c>
      <c r="L332" s="56"/>
      <c r="M332" s="56"/>
      <c r="N332" s="367" t="str">
        <f>+IF(K332=TRUE,"1","0")</f>
        <v>0</v>
      </c>
      <c r="O332" s="49"/>
      <c r="P332" s="49"/>
      <c r="Q332" s="368">
        <f>N332*1</f>
        <v>0</v>
      </c>
      <c r="R332" s="56"/>
    </row>
    <row r="333" spans="1:18" ht="15">
      <c r="B333" s="620" t="s">
        <v>2947</v>
      </c>
      <c r="C333" s="620"/>
      <c r="D333" s="620"/>
      <c r="E333" s="620"/>
      <c r="F333" s="620"/>
      <c r="G333" s="620"/>
      <c r="H333" s="620"/>
      <c r="I333" s="620"/>
      <c r="J333" s="620"/>
      <c r="K333" s="72"/>
      <c r="L333" s="56"/>
      <c r="M333" s="56"/>
      <c r="N333" s="56"/>
      <c r="O333" s="56"/>
      <c r="P333" s="56"/>
      <c r="Q333" s="56"/>
      <c r="R333" s="56"/>
    </row>
    <row r="334" spans="1:18" ht="15">
      <c r="B334" s="621"/>
      <c r="C334" s="621"/>
      <c r="D334" s="621"/>
      <c r="E334" s="621"/>
      <c r="F334" s="621"/>
      <c r="G334" s="621"/>
      <c r="H334" s="621"/>
      <c r="I334" s="621"/>
      <c r="J334" s="621"/>
      <c r="K334" s="374"/>
      <c r="L334" s="56"/>
      <c r="M334" s="56"/>
      <c r="N334" s="56"/>
      <c r="O334" s="56"/>
      <c r="P334" s="56"/>
      <c r="Q334" s="56"/>
      <c r="R334" s="56"/>
    </row>
    <row r="335" spans="1:18" ht="15">
      <c r="B335" s="375" t="s">
        <v>2959</v>
      </c>
      <c r="C335" s="375"/>
      <c r="D335" s="375"/>
      <c r="E335" s="375"/>
      <c r="F335" s="375"/>
      <c r="G335" s="375"/>
      <c r="H335" s="375"/>
      <c r="I335" s="375"/>
      <c r="J335" s="375"/>
      <c r="K335" s="179" t="b">
        <v>0</v>
      </c>
      <c r="L335" s="56"/>
      <c r="M335" s="56"/>
      <c r="N335" s="367" t="str">
        <f>+IF(K335=TRUE,"1","0")</f>
        <v>0</v>
      </c>
      <c r="O335" s="49"/>
      <c r="P335" s="49"/>
      <c r="Q335" s="368">
        <f>N335*1</f>
        <v>0</v>
      </c>
      <c r="R335" s="56"/>
    </row>
    <row r="336" spans="1:18" ht="15">
      <c r="B336" s="620" t="s">
        <v>2947</v>
      </c>
      <c r="C336" s="620"/>
      <c r="D336" s="620"/>
      <c r="E336" s="620"/>
      <c r="F336" s="620"/>
      <c r="G336" s="620"/>
      <c r="H336" s="620"/>
      <c r="I336" s="620"/>
      <c r="J336" s="620"/>
      <c r="K336" s="72"/>
      <c r="L336" s="56"/>
      <c r="M336" s="56"/>
      <c r="N336" s="56"/>
      <c r="O336" s="56"/>
      <c r="P336" s="56"/>
      <c r="Q336" s="56"/>
      <c r="R336" s="56"/>
    </row>
    <row r="337" spans="1:18" ht="15">
      <c r="B337" s="621"/>
      <c r="C337" s="621"/>
      <c r="D337" s="621"/>
      <c r="E337" s="621"/>
      <c r="F337" s="621"/>
      <c r="G337" s="621"/>
      <c r="H337" s="621"/>
      <c r="I337" s="621"/>
      <c r="J337" s="621"/>
      <c r="K337" s="374"/>
      <c r="L337" s="56"/>
      <c r="M337" s="56"/>
      <c r="N337" s="56"/>
      <c r="O337" s="56"/>
      <c r="P337" s="56"/>
      <c r="Q337" s="56"/>
      <c r="R337" s="56"/>
    </row>
    <row r="338" spans="1:18" ht="15">
      <c r="B338" s="333"/>
      <c r="C338" s="333"/>
      <c r="D338" s="333"/>
      <c r="E338" s="333"/>
      <c r="F338" s="333"/>
      <c r="G338" s="333"/>
      <c r="H338" s="333"/>
      <c r="I338" s="333"/>
      <c r="J338" s="333"/>
      <c r="L338" s="56"/>
      <c r="M338" s="56"/>
      <c r="N338" s="56"/>
      <c r="O338" s="56"/>
      <c r="P338" s="56"/>
      <c r="Q338" s="56"/>
      <c r="R338" s="56"/>
    </row>
    <row r="339" spans="1:18" ht="15">
      <c r="B339" s="333"/>
      <c r="C339" s="333"/>
      <c r="D339" s="333"/>
      <c r="E339" s="333"/>
      <c r="F339" s="333"/>
      <c r="G339" s="333"/>
      <c r="H339" s="333"/>
      <c r="I339" s="333"/>
      <c r="J339" s="333"/>
      <c r="L339" s="56"/>
      <c r="M339" s="56"/>
      <c r="N339" s="56"/>
      <c r="O339" s="56"/>
      <c r="P339" s="56"/>
      <c r="Q339" s="56"/>
      <c r="R339" s="56"/>
    </row>
    <row r="340" spans="1:18" ht="15">
      <c r="A340" s="371" t="s">
        <v>3000</v>
      </c>
      <c r="B340" s="333"/>
      <c r="C340" s="333"/>
      <c r="D340" s="333"/>
      <c r="E340" s="333"/>
      <c r="F340" s="333"/>
      <c r="G340" s="333"/>
      <c r="H340" s="173" t="s">
        <v>6</v>
      </c>
      <c r="I340" s="179" t="b">
        <v>0</v>
      </c>
      <c r="J340" s="173" t="s">
        <v>7</v>
      </c>
      <c r="K340" s="179" t="b">
        <v>0</v>
      </c>
      <c r="L340" s="56"/>
      <c r="M340" s="56"/>
      <c r="N340" s="71" t="str">
        <f>+IF(I340=TRUE,"1","0")</f>
        <v>0</v>
      </c>
      <c r="O340" s="71" t="str">
        <f>+IF(K340=TRUE,"1","0")</f>
        <v>0</v>
      </c>
      <c r="P340" s="111">
        <f>N340*1</f>
        <v>0</v>
      </c>
      <c r="Q340" s="111">
        <f>O340*1</f>
        <v>0</v>
      </c>
      <c r="R340" s="56"/>
    </row>
    <row r="341" spans="1:18" ht="15">
      <c r="B341" s="333"/>
      <c r="C341" s="333"/>
      <c r="D341" s="333"/>
      <c r="E341" s="333"/>
      <c r="F341" s="333"/>
      <c r="G341" s="333"/>
      <c r="H341" s="333"/>
      <c r="I341" s="333"/>
      <c r="J341" s="333"/>
      <c r="L341" s="56"/>
      <c r="M341" s="56"/>
      <c r="N341" s="56"/>
      <c r="O341" s="56"/>
      <c r="P341" s="56"/>
      <c r="Q341" s="56"/>
      <c r="R341" s="56"/>
    </row>
    <row r="342" spans="1:18" ht="15" customHeight="1">
      <c r="A342" s="330" t="s">
        <v>2978</v>
      </c>
      <c r="B342" s="330"/>
      <c r="C342" s="330"/>
      <c r="D342" s="330"/>
      <c r="E342" s="330"/>
      <c r="F342" s="330"/>
      <c r="G342" s="330"/>
      <c r="H342" s="173" t="s">
        <v>6</v>
      </c>
      <c r="I342" s="179" t="b">
        <v>0</v>
      </c>
      <c r="J342" s="173" t="s">
        <v>7</v>
      </c>
      <c r="K342" s="179" t="b">
        <v>0</v>
      </c>
      <c r="L342" s="56"/>
      <c r="M342" s="56"/>
      <c r="N342" s="71" t="str">
        <f>+IF(I342=TRUE,"1","0")</f>
        <v>0</v>
      </c>
      <c r="O342" s="71" t="str">
        <f>+IF(K342=TRUE,"1","0")</f>
        <v>0</v>
      </c>
      <c r="P342" s="111">
        <f>N342*1</f>
        <v>0</v>
      </c>
      <c r="Q342" s="111">
        <f>O342*1</f>
        <v>0</v>
      </c>
      <c r="R342" s="56"/>
    </row>
    <row r="343" spans="1:18" ht="15">
      <c r="L343" s="56"/>
      <c r="M343" s="56"/>
      <c r="N343" s="56"/>
      <c r="O343" s="56"/>
      <c r="P343" s="56"/>
      <c r="Q343" s="56"/>
      <c r="R343" s="56"/>
    </row>
    <row r="344" spans="1:18" ht="18.600000000000001" customHeight="1">
      <c r="A344" s="612" t="s">
        <v>2891</v>
      </c>
      <c r="B344" s="612"/>
      <c r="C344" s="612"/>
      <c r="D344" s="612"/>
      <c r="E344" s="612"/>
      <c r="F344" s="612"/>
      <c r="G344" s="612"/>
      <c r="H344" s="612"/>
      <c r="I344" s="612"/>
      <c r="J344" s="612"/>
      <c r="K344" s="612"/>
      <c r="L344" s="67"/>
      <c r="M344" s="34"/>
    </row>
    <row r="345" spans="1:18" ht="18.600000000000001" customHeight="1">
      <c r="A345" s="613" t="s">
        <v>2892</v>
      </c>
      <c r="B345" s="613"/>
      <c r="C345" s="613"/>
      <c r="D345" s="613"/>
      <c r="E345" s="613"/>
      <c r="F345" s="613"/>
      <c r="G345" s="613"/>
      <c r="H345" s="613"/>
      <c r="I345" s="613"/>
      <c r="J345" s="613"/>
      <c r="K345" s="613"/>
      <c r="L345" s="67"/>
      <c r="M345" s="34"/>
    </row>
    <row r="346" spans="1:18" ht="18.600000000000001" customHeight="1">
      <c r="A346" s="61"/>
      <c r="B346" s="61"/>
      <c r="C346" s="61"/>
      <c r="D346" s="61"/>
      <c r="E346" s="61"/>
      <c r="F346" s="61"/>
      <c r="G346" s="61"/>
      <c r="H346" s="61"/>
      <c r="I346" s="59"/>
      <c r="J346" s="61"/>
      <c r="K346" s="61"/>
      <c r="L346" s="67"/>
      <c r="M346" s="34"/>
    </row>
    <row r="347" spans="1:18" ht="18.600000000000001" customHeight="1">
      <c r="A347" s="610" t="s">
        <v>2893</v>
      </c>
      <c r="B347" s="610"/>
      <c r="C347" s="610"/>
      <c r="D347" s="610"/>
      <c r="E347" s="610"/>
      <c r="F347" s="610"/>
      <c r="G347" s="610"/>
      <c r="H347" s="61"/>
      <c r="I347" s="59"/>
      <c r="J347" s="61"/>
      <c r="K347" s="61"/>
      <c r="L347" s="67"/>
      <c r="M347" s="34"/>
      <c r="R347" s="16"/>
    </row>
    <row r="348" spans="1:18" ht="18.600000000000001" customHeight="1">
      <c r="A348" s="61"/>
      <c r="B348" s="61"/>
      <c r="C348" s="61"/>
      <c r="D348" s="61"/>
      <c r="E348" s="61"/>
      <c r="F348" s="61"/>
      <c r="G348" s="61"/>
      <c r="H348" s="61"/>
      <c r="I348" s="59"/>
      <c r="J348" s="61"/>
      <c r="K348" s="61"/>
      <c r="L348" s="67"/>
      <c r="M348" s="34"/>
      <c r="R348" s="16"/>
    </row>
    <row r="349" spans="1:18" ht="25.35" customHeight="1">
      <c r="A349" s="622" t="s">
        <v>2894</v>
      </c>
      <c r="B349" s="623"/>
      <c r="C349" s="628" t="s">
        <v>2895</v>
      </c>
      <c r="D349" s="629"/>
      <c r="E349" s="630" t="s">
        <v>5597</v>
      </c>
      <c r="F349" s="631"/>
      <c r="G349" s="634" t="s">
        <v>302</v>
      </c>
      <c r="H349" s="635"/>
      <c r="I349" s="636"/>
      <c r="J349" s="628" t="s">
        <v>5598</v>
      </c>
      <c r="K349" s="637"/>
      <c r="L349" s="67"/>
      <c r="M349" s="34"/>
      <c r="R349" s="16"/>
    </row>
    <row r="350" spans="1:18" ht="36.6" customHeight="1">
      <c r="A350" s="624"/>
      <c r="B350" s="625"/>
      <c r="C350" s="376" t="s">
        <v>2896</v>
      </c>
      <c r="D350" s="376" t="s">
        <v>2897</v>
      </c>
      <c r="E350" s="632"/>
      <c r="F350" s="633"/>
      <c r="G350" s="377" t="s">
        <v>2898</v>
      </c>
      <c r="H350" s="765" t="s">
        <v>2899</v>
      </c>
      <c r="I350" s="766"/>
      <c r="J350" s="377" t="s">
        <v>2900</v>
      </c>
      <c r="K350" s="378" t="s">
        <v>2901</v>
      </c>
      <c r="L350" s="67"/>
      <c r="M350" s="34"/>
      <c r="R350" s="16"/>
    </row>
    <row r="351" spans="1:18" ht="25.35" customHeight="1">
      <c r="A351" s="626"/>
      <c r="B351" s="627"/>
      <c r="C351" s="379" t="s">
        <v>2902</v>
      </c>
      <c r="D351" s="380" t="s">
        <v>2903</v>
      </c>
      <c r="E351" s="618" t="s">
        <v>2904</v>
      </c>
      <c r="F351" s="619"/>
      <c r="G351" s="379" t="s">
        <v>2905</v>
      </c>
      <c r="H351" s="618" t="s">
        <v>2906</v>
      </c>
      <c r="I351" s="619"/>
      <c r="J351" s="379" t="s">
        <v>2907</v>
      </c>
      <c r="K351" s="380" t="s">
        <v>2908</v>
      </c>
      <c r="L351" s="286"/>
      <c r="M351" s="34"/>
      <c r="R351" s="16"/>
    </row>
    <row r="352" spans="1:18" ht="18.600000000000001" customHeight="1">
      <c r="A352" s="614" t="s">
        <v>2909</v>
      </c>
      <c r="B352" s="615"/>
      <c r="C352" s="247"/>
      <c r="D352" s="248"/>
      <c r="E352" s="616"/>
      <c r="F352" s="617"/>
      <c r="G352" s="249"/>
      <c r="H352" s="616"/>
      <c r="I352" s="617"/>
      <c r="J352" s="249"/>
      <c r="K352" s="244"/>
      <c r="L352" s="250" t="str">
        <f>IF(C352+E352+G352+H352+J352+K352=0,"",IF(C352&gt;0,IF(E352=0,"Compilare Retribuzione Operai D1",IF(E352&lt;1719.67,"Retribuzione inferiore al minimo CCNL!",IF(E352&gt;2600,"Attenzione Retribuzione!",""))),"Compilare Numero dipendenti"))</f>
        <v/>
      </c>
      <c r="M352" s="34"/>
      <c r="R352" s="16"/>
    </row>
    <row r="353" spans="1:18" ht="18.600000000000001" customHeight="1">
      <c r="A353" s="767" t="s">
        <v>24</v>
      </c>
      <c r="B353" s="382" t="s">
        <v>2910</v>
      </c>
      <c r="C353" s="237"/>
      <c r="D353" s="245"/>
      <c r="E353" s="770"/>
      <c r="F353" s="771"/>
      <c r="G353" s="251"/>
      <c r="H353" s="770"/>
      <c r="I353" s="771"/>
      <c r="J353" s="252"/>
      <c r="K353" s="252"/>
      <c r="L353" s="250" t="str">
        <f>IF(C353+E353+G353+H353+J353+K353=0,"",IF(C353&gt;0,IF(E353=0,"Compilare Retribuzione Operai D1",IF(E353&lt;1742.03,"Retribuzione inferiore al minimo CCNL!",IF(E353&gt;2600,"Attenzione Retribuzione!",""))),"Compilare Numero dipendenti"))</f>
        <v/>
      </c>
      <c r="M353" s="253"/>
      <c r="O353" s="383"/>
      <c r="R353" s="16"/>
    </row>
    <row r="354" spans="1:18" ht="18.600000000000001" customHeight="1">
      <c r="A354" s="768"/>
      <c r="B354" s="382" t="s">
        <v>2911</v>
      </c>
      <c r="C354" s="237"/>
      <c r="D354" s="245"/>
      <c r="E354" s="770"/>
      <c r="F354" s="771"/>
      <c r="G354" s="251"/>
      <c r="H354" s="770"/>
      <c r="I354" s="771"/>
      <c r="J354" s="252"/>
      <c r="K354" s="252"/>
      <c r="L354" s="250" t="str">
        <f>IF(C354+E354+G354+H354+J354+K354=0,"",IF(C354&gt;0,IF(E354=0,"Compilare Retribuzione Operai D2",IF(E354&lt;1931.78,"Retribuzione inferiore al minimo CCNL!",IF(E354&gt;2800,"Attenzione Retribuzione!",""))),"Compilare Numero dipendenti"))</f>
        <v/>
      </c>
      <c r="M354" s="253"/>
      <c r="O354" s="383"/>
      <c r="R354" s="16"/>
    </row>
    <row r="355" spans="1:18" ht="18.600000000000001" customHeight="1">
      <c r="A355" s="768"/>
      <c r="B355" s="384" t="s">
        <v>2912</v>
      </c>
      <c r="C355" s="237"/>
      <c r="D355" s="245"/>
      <c r="E355" s="770"/>
      <c r="F355" s="771"/>
      <c r="G355" s="251"/>
      <c r="H355" s="770"/>
      <c r="I355" s="771"/>
      <c r="J355" s="252"/>
      <c r="K355" s="252"/>
      <c r="L355" s="250" t="str">
        <f>IF(C355+E355+G355+H355+J355+K355=0,"",IF(C355&gt;0,IF(E355=0,"Compilare Retribuzione Operai C1",IF(E355&lt;1973.51,"Retribuzione inferiore al minimo CCNL!",IF(E355&gt;2800,"Attenzione Retribuzione!",""))),"Compilare Numero dipendenti"))</f>
        <v/>
      </c>
      <c r="M355" s="253"/>
      <c r="O355" s="383"/>
      <c r="R355" s="16"/>
    </row>
    <row r="356" spans="1:18" ht="18.600000000000001" customHeight="1">
      <c r="A356" s="768"/>
      <c r="B356" s="382" t="s">
        <v>2913</v>
      </c>
      <c r="C356" s="237"/>
      <c r="D356" s="245"/>
      <c r="E356" s="770"/>
      <c r="F356" s="771"/>
      <c r="G356" s="251"/>
      <c r="H356" s="770"/>
      <c r="I356" s="771"/>
      <c r="J356" s="252"/>
      <c r="K356" s="252"/>
      <c r="L356" s="250" t="str">
        <f>IF(C356+E356+G356+H356+J356+K356=0,"",IF(C356&gt;0,IF(E356=0,"Compilare Retribuzione Operai C2",IF(E356&lt;2015.24,"Retribuzione inferiore al minimo CCNL!",IF(E356&gt;2900,"Attenzione Retribuzione!",""))),"Compilare Numero dipendenti"))</f>
        <v/>
      </c>
      <c r="M356" s="253"/>
      <c r="O356" s="383"/>
      <c r="R356" s="16"/>
    </row>
    <row r="357" spans="1:18" ht="18.600000000000001" customHeight="1">
      <c r="A357" s="768"/>
      <c r="B357" s="382" t="s">
        <v>2914</v>
      </c>
      <c r="C357" s="237"/>
      <c r="D357" s="245"/>
      <c r="E357" s="770"/>
      <c r="F357" s="771"/>
      <c r="G357" s="251"/>
      <c r="H357" s="770"/>
      <c r="I357" s="771"/>
      <c r="J357" s="252"/>
      <c r="K357" s="252"/>
      <c r="L357" s="250" t="str">
        <f>IF(C357+E357+G357+H357+J357+K357=0,"",IF(C357&gt;0,IF(E357=0,"Compilare Retribuzione Operai C3",IF(E357&lt;2158.26,"Retribuzione inferiore al minimo CCNL!",IF(E357&gt;3000,"Attenzione Retribuzione!",""))),"Compilare Numero dipendenti"))</f>
        <v/>
      </c>
      <c r="M357" s="253"/>
      <c r="O357" s="383"/>
      <c r="R357" s="16"/>
    </row>
    <row r="358" spans="1:18" ht="18.600000000000001" customHeight="1">
      <c r="A358" s="769"/>
      <c r="B358" s="385" t="s">
        <v>2915</v>
      </c>
      <c r="C358" s="254"/>
      <c r="D358" s="255"/>
      <c r="E358" s="772"/>
      <c r="F358" s="773"/>
      <c r="G358" s="256"/>
      <c r="H358" s="772"/>
      <c r="I358" s="773"/>
      <c r="J358" s="257"/>
      <c r="K358" s="258"/>
      <c r="L358" s="250" t="str">
        <f>IF(C358+E358+G358+H358+J358+K358=0,"",IF(C358&gt;0,IF(E358=0,"Compilare Retribuzione Operai B1",IF(E358&lt;2313.34,"Retribuzione inferiore al minimo CCNL!",IF(E358&gt;3200,"Attenzione Retribuzione!",""))),"Compilare Numero dipendenti"))</f>
        <v/>
      </c>
      <c r="M358" s="253"/>
      <c r="O358" s="383"/>
      <c r="R358" s="16"/>
    </row>
    <row r="359" spans="1:18" ht="18.600000000000001" customHeight="1">
      <c r="A359" s="774" t="s">
        <v>2916</v>
      </c>
      <c r="B359" s="382" t="s">
        <v>2913</v>
      </c>
      <c r="C359" s="259"/>
      <c r="D359" s="260"/>
      <c r="E359" s="776"/>
      <c r="F359" s="777"/>
      <c r="G359" s="261"/>
      <c r="H359" s="776"/>
      <c r="I359" s="777"/>
      <c r="J359" s="261"/>
      <c r="K359" s="262"/>
      <c r="L359" s="250" t="str">
        <f>IF(C359+E359+G359+H359+J359+K359=0,"",IF(C359&gt;0,IF(E359=0,"Compilare Retribuzione Operai C2",IF(E359&lt;2015.24,"Retribuzione inferiore al minimo CCNL!",IF(E359&gt;2900,"Attenzione Retribuzione!",""))),"Compilare Numero dipendenti"))</f>
        <v/>
      </c>
      <c r="M359" s="253"/>
      <c r="O359" s="383"/>
      <c r="R359" s="16"/>
    </row>
    <row r="360" spans="1:18" ht="18.600000000000001" customHeight="1">
      <c r="A360" s="775"/>
      <c r="B360" s="386" t="s">
        <v>2914</v>
      </c>
      <c r="C360" s="237"/>
      <c r="D360" s="263"/>
      <c r="E360" s="778"/>
      <c r="F360" s="779"/>
      <c r="G360" s="251"/>
      <c r="H360" s="778"/>
      <c r="I360" s="779"/>
      <c r="J360" s="264"/>
      <c r="K360" s="265"/>
      <c r="L360" s="250" t="str">
        <f>IF(C360+E360+G360+H360+J360+K360=0,"",IF(C360&gt;0,IF(E360=0,"Compilare Retribuzione Operai C3",IF(E360&lt;2158.26,"Retribuzione inferiore al minimo CCNL!",IF(E360&gt;3000,"Attenzione Retribuzione!",""))),"Compilare Numero dipendenti"))</f>
        <v/>
      </c>
      <c r="M360" s="253"/>
      <c r="O360" s="383"/>
      <c r="R360" s="16"/>
    </row>
    <row r="361" spans="1:18" ht="18.600000000000001" customHeight="1">
      <c r="A361" s="767" t="s">
        <v>22</v>
      </c>
      <c r="B361" s="382" t="s">
        <v>2910</v>
      </c>
      <c r="C361" s="266"/>
      <c r="D361" s="267"/>
      <c r="E361" s="780"/>
      <c r="F361" s="781"/>
      <c r="G361" s="268"/>
      <c r="H361" s="780"/>
      <c r="I361" s="781"/>
      <c r="J361" s="261"/>
      <c r="K361" s="269"/>
      <c r="L361" s="250" t="str">
        <f>IF(C361+E361+G361+H361+J361+K361=0,"",IF(C361&gt;0,IF(E361=0,"Compilare Retribuzione Operai D1",IF(E361&lt;1742.03,"Retribuzione inferiore al minimo CCNL!",IF(E361&gt;2600,"Attenzione Retribuzione!",""))),"Compilare Numero dipendenti"))</f>
        <v/>
      </c>
      <c r="M361" s="253"/>
      <c r="O361" s="383"/>
      <c r="R361" s="16"/>
    </row>
    <row r="362" spans="1:18" ht="18.600000000000001" customHeight="1">
      <c r="A362" s="768"/>
      <c r="B362" s="382" t="s">
        <v>2911</v>
      </c>
      <c r="C362" s="237"/>
      <c r="D362" s="245"/>
      <c r="E362" s="770"/>
      <c r="F362" s="771"/>
      <c r="G362" s="251"/>
      <c r="H362" s="770"/>
      <c r="I362" s="771"/>
      <c r="J362" s="252"/>
      <c r="K362" s="252"/>
      <c r="L362" s="250" t="str">
        <f>IF(C362+E362+G362+H362+J362+K362=0,"",IF(C362&gt;0,IF(E362=0,"Compilare Retribuzione Operai D2",IF(E362&lt;1931.78,"Retribuzione inferiore al minimo CCNL!",IF(E362&gt;2800,"Attenzione Retribuzione!",""))),"Compilare Numero dipendenti"))</f>
        <v/>
      </c>
      <c r="M362" s="253"/>
      <c r="O362" s="383"/>
      <c r="R362" s="16"/>
    </row>
    <row r="363" spans="1:18" ht="18.600000000000001" customHeight="1">
      <c r="A363" s="768"/>
      <c r="B363" s="382" t="s">
        <v>2913</v>
      </c>
      <c r="C363" s="237"/>
      <c r="D363" s="245"/>
      <c r="E363" s="770"/>
      <c r="F363" s="771"/>
      <c r="G363" s="251"/>
      <c r="H363" s="770"/>
      <c r="I363" s="771"/>
      <c r="J363" s="252"/>
      <c r="K363" s="252"/>
      <c r="L363" s="250" t="str">
        <f>IF(C363+E363+G363+H363+J363+K363=0,"",IF(C363&gt;0,IF(E363=0,"Compilare Retribuzione Operai C2",IF(E363&lt;2015.24,"Retribuzione inferiore al minimo CCNL!",IF(E363&gt;2900,"Attenzione Retribuzione!",""))),"Compilare Numero dipendenti"))</f>
        <v/>
      </c>
      <c r="M363" s="253"/>
      <c r="O363" s="383"/>
      <c r="R363" s="16"/>
    </row>
    <row r="364" spans="1:18" ht="18.600000000000001" customHeight="1">
      <c r="A364" s="768"/>
      <c r="B364" s="382" t="s">
        <v>2914</v>
      </c>
      <c r="C364" s="237"/>
      <c r="D364" s="245"/>
      <c r="E364" s="770"/>
      <c r="F364" s="771"/>
      <c r="G364" s="251"/>
      <c r="H364" s="770"/>
      <c r="I364" s="771"/>
      <c r="J364" s="252"/>
      <c r="K364" s="252"/>
      <c r="L364" s="250" t="str">
        <f>IF(C364+E364+G364+H364+J364+K364=0,"",IF(C364&gt;0,IF(E364=0,"Compilare Retribuzione Operai C3",IF(E364&lt;2158.26,"Retribuzione inferiore al minimo CCNL!",IF(E364&gt;3000,"Attenzione Retribuzione!",""))),"Compilare Numero dipendenti"))</f>
        <v/>
      </c>
      <c r="M364" s="253"/>
      <c r="O364" s="383"/>
      <c r="R364" s="16"/>
    </row>
    <row r="365" spans="1:18" ht="18.600000000000001" customHeight="1">
      <c r="A365" s="768"/>
      <c r="B365" s="384" t="s">
        <v>2915</v>
      </c>
      <c r="C365" s="237"/>
      <c r="D365" s="245"/>
      <c r="E365" s="770"/>
      <c r="F365" s="771"/>
      <c r="G365" s="251"/>
      <c r="H365" s="770"/>
      <c r="I365" s="771"/>
      <c r="J365" s="252"/>
      <c r="K365" s="252"/>
      <c r="L365" s="250" t="str">
        <f>IF(C365+E365+G365+H365+J365+K365=0,"",IF(C365&gt;0,IF(E365=0,"Compilare Retribuzione Operai B1",IF(E365&lt;2313.34,"Retribuzione inferiore al minimo CCNL!",IF(E365&gt;3200,"Attenzione Retribuzione!",""))),"Compilare Numero dipendenti"))</f>
        <v/>
      </c>
      <c r="M365" s="253"/>
      <c r="O365" s="383"/>
      <c r="R365" s="16"/>
    </row>
    <row r="366" spans="1:18" ht="18.600000000000001" customHeight="1">
      <c r="A366" s="768"/>
      <c r="B366" s="382" t="s">
        <v>2917</v>
      </c>
      <c r="C366" s="237"/>
      <c r="D366" s="245"/>
      <c r="E366" s="770"/>
      <c r="F366" s="771"/>
      <c r="G366" s="251"/>
      <c r="H366" s="770"/>
      <c r="I366" s="771"/>
      <c r="J366" s="252"/>
      <c r="K366" s="252"/>
      <c r="L366" s="250" t="str">
        <f>IF(C366+E366+G366+H366+J366+K366=0,"",IF(C366&gt;0,IF(E366=0,"Compilare Retribuzione Impiegati B2",IF(E366&lt;2481.84,"Retribuzione inferiore al minimo CCNL!",IF(E366&gt;4000,"Attenzione Retribuzione!",""))),"Compilare Numero dipendenti"))</f>
        <v/>
      </c>
      <c r="M366" s="253"/>
      <c r="O366" s="383"/>
      <c r="R366" s="16"/>
    </row>
    <row r="367" spans="1:18" ht="18.600000000000001" customHeight="1">
      <c r="A367" s="769"/>
      <c r="B367" s="386" t="s">
        <v>2918</v>
      </c>
      <c r="C367" s="254"/>
      <c r="D367" s="255"/>
      <c r="E367" s="772"/>
      <c r="F367" s="773"/>
      <c r="G367" s="256"/>
      <c r="H367" s="772"/>
      <c r="I367" s="773"/>
      <c r="J367" s="257"/>
      <c r="K367" s="258"/>
      <c r="L367" s="250" t="str">
        <f>IF(C367+E367+G367+H367+J367+K367=0,"",IF(C367&gt;0,IF(E367=0,"Compilare Retribuzione Impiegati B3",IF(E367&lt;2770.74,"Retribuzione inferiore al minimo CCNL!",IF(E367&gt;4500,"Attenzione Retribuzione!",""))),"Compilare Numero dipendenti"))</f>
        <v/>
      </c>
      <c r="M367" s="253"/>
      <c r="O367" s="383"/>
      <c r="R367" s="16"/>
    </row>
    <row r="368" spans="1:18" ht="18.600000000000001" customHeight="1">
      <c r="A368" s="381" t="s">
        <v>21</v>
      </c>
      <c r="B368" s="387" t="s">
        <v>2919</v>
      </c>
      <c r="C368" s="259"/>
      <c r="D368" s="267"/>
      <c r="E368" s="616"/>
      <c r="F368" s="617"/>
      <c r="G368" s="261"/>
      <c r="H368" s="616"/>
      <c r="I368" s="617"/>
      <c r="J368" s="249"/>
      <c r="K368" s="244"/>
      <c r="L368" s="250" t="str">
        <f>IF(C368+E368+G368+H368+J368+K368=0,"",IF(C368&gt;0,IF(E368=0,"Compilare Retribuzione Quadri A1",IF(E368&lt;2837.12,"Retribuzione inferiore al minimo CCNL!",IF(E368&gt;6000,"Attenzione Retribuzione!",""))),"Compilare Numero dipendenti"))</f>
        <v/>
      </c>
      <c r="M368" s="253"/>
      <c r="O368" s="383"/>
      <c r="R368" s="16"/>
    </row>
    <row r="369" spans="1:18" ht="18.600000000000001" customHeight="1">
      <c r="A369" s="388"/>
      <c r="B369" s="388"/>
      <c r="C369" s="388"/>
      <c r="D369" s="388"/>
      <c r="E369" s="388"/>
      <c r="F369" s="388"/>
      <c r="G369" s="388"/>
      <c r="H369" s="388"/>
      <c r="I369" s="388"/>
      <c r="J369" s="388"/>
      <c r="K369" s="388"/>
      <c r="L369" s="67"/>
      <c r="M369" s="34"/>
      <c r="R369" s="16"/>
    </row>
    <row r="370" spans="1:18" ht="18.600000000000001" customHeight="1">
      <c r="A370" s="792" t="s">
        <v>2920</v>
      </c>
      <c r="B370" s="792"/>
      <c r="C370" s="792"/>
      <c r="D370" s="792"/>
      <c r="E370" s="792"/>
      <c r="F370" s="792"/>
      <c r="G370" s="792"/>
      <c r="H370" s="792"/>
      <c r="I370" s="792"/>
      <c r="J370" s="792"/>
      <c r="K370" s="792"/>
      <c r="L370" s="67"/>
      <c r="M370" s="34"/>
      <c r="R370" s="16"/>
    </row>
    <row r="371" spans="1:18" ht="27" customHeight="1">
      <c r="A371" s="793" t="s">
        <v>5599</v>
      </c>
      <c r="B371" s="793"/>
      <c r="C371" s="793"/>
      <c r="D371" s="793"/>
      <c r="E371" s="793"/>
      <c r="F371" s="793"/>
      <c r="G371" s="793"/>
      <c r="H371" s="793"/>
      <c r="I371" s="793"/>
      <c r="J371" s="793"/>
      <c r="K371" s="793"/>
      <c r="L371" s="67"/>
      <c r="M371" s="34"/>
      <c r="R371" s="16"/>
    </row>
    <row r="372" spans="1:18" ht="99" customHeight="1">
      <c r="A372" s="794" t="s">
        <v>5600</v>
      </c>
      <c r="B372" s="795"/>
      <c r="C372" s="795"/>
      <c r="D372" s="795"/>
      <c r="E372" s="795"/>
      <c r="F372" s="795"/>
      <c r="G372" s="795"/>
      <c r="H372" s="795"/>
      <c r="I372" s="795"/>
      <c r="J372" s="795"/>
      <c r="K372" s="795"/>
      <c r="L372" s="67"/>
      <c r="M372" s="34"/>
      <c r="R372" s="16"/>
    </row>
    <row r="373" spans="1:18" ht="55.5" customHeight="1">
      <c r="A373" s="794" t="s">
        <v>2921</v>
      </c>
      <c r="B373" s="794"/>
      <c r="C373" s="794"/>
      <c r="D373" s="794"/>
      <c r="E373" s="794"/>
      <c r="F373" s="794"/>
      <c r="G373" s="794"/>
      <c r="H373" s="794"/>
      <c r="I373" s="794"/>
      <c r="J373" s="794"/>
      <c r="K373" s="794"/>
      <c r="L373" s="67"/>
      <c r="M373" s="34"/>
      <c r="R373" s="16"/>
    </row>
    <row r="374" spans="1:18" ht="55.5" customHeight="1">
      <c r="A374" s="794" t="s">
        <v>5601</v>
      </c>
      <c r="B374" s="794"/>
      <c r="C374" s="794"/>
      <c r="D374" s="794"/>
      <c r="E374" s="794"/>
      <c r="F374" s="794"/>
      <c r="G374" s="794"/>
      <c r="H374" s="794"/>
      <c r="I374" s="794"/>
      <c r="J374" s="794"/>
      <c r="K374" s="794"/>
      <c r="L374" s="67"/>
      <c r="M374" s="34"/>
      <c r="R374" s="16"/>
    </row>
    <row r="375" spans="1:18" ht="55.5" customHeight="1">
      <c r="A375" s="794" t="s">
        <v>2922</v>
      </c>
      <c r="B375" s="794"/>
      <c r="C375" s="794"/>
      <c r="D375" s="794"/>
      <c r="E375" s="794"/>
      <c r="F375" s="794"/>
      <c r="G375" s="794"/>
      <c r="H375" s="794"/>
      <c r="I375" s="794"/>
      <c r="J375" s="794"/>
      <c r="K375" s="794"/>
      <c r="L375" s="67"/>
      <c r="M375" s="34"/>
      <c r="R375" s="16"/>
    </row>
    <row r="376" spans="1:18" ht="18.600000000000001" customHeight="1">
      <c r="A376" s="61"/>
      <c r="B376" s="61"/>
      <c r="C376" s="61"/>
      <c r="D376" s="61"/>
      <c r="E376" s="61"/>
      <c r="F376" s="61"/>
      <c r="G376" s="61"/>
      <c r="H376" s="61"/>
      <c r="I376" s="59"/>
      <c r="J376" s="61"/>
      <c r="K376" s="61"/>
      <c r="L376" s="67"/>
      <c r="M376" s="34"/>
      <c r="R376" s="16"/>
    </row>
    <row r="377" spans="1:18" ht="18.600000000000001" customHeight="1">
      <c r="A377" s="793" t="s">
        <v>2923</v>
      </c>
      <c r="B377" s="793"/>
      <c r="C377" s="793"/>
      <c r="D377" s="793"/>
      <c r="E377" s="793"/>
      <c r="F377" s="793"/>
      <c r="G377" s="793"/>
      <c r="H377" s="793"/>
      <c r="I377" s="793"/>
      <c r="J377" s="793"/>
      <c r="K377" s="793"/>
      <c r="L377" s="67"/>
      <c r="M377" s="34"/>
      <c r="R377" s="16"/>
    </row>
    <row r="378" spans="1:18" ht="18.600000000000001" customHeight="1">
      <c r="A378" s="389"/>
      <c r="B378" s="389"/>
      <c r="C378" s="389"/>
      <c r="D378" s="389"/>
      <c r="E378" s="389"/>
      <c r="F378" s="389"/>
      <c r="G378" s="389"/>
      <c r="H378" s="389"/>
      <c r="I378" s="334"/>
      <c r="J378" s="389"/>
      <c r="K378" s="389"/>
      <c r="L378" s="67"/>
      <c r="M378" s="34"/>
      <c r="R378" s="16"/>
    </row>
    <row r="379" spans="1:18" ht="18.600000000000001" customHeight="1" thickBot="1">
      <c r="B379" s="790" t="s">
        <v>5602</v>
      </c>
      <c r="C379" s="790"/>
      <c r="D379" s="790"/>
      <c r="E379" s="790"/>
      <c r="F379" s="790"/>
      <c r="G379" s="790"/>
      <c r="H379" s="790"/>
      <c r="I379" s="790"/>
      <c r="J379" s="790"/>
      <c r="K379" s="390"/>
      <c r="L379" s="67"/>
      <c r="M379" s="34"/>
      <c r="R379" s="16"/>
    </row>
    <row r="380" spans="1:18" ht="18.600000000000001" customHeight="1">
      <c r="B380" s="791" t="s">
        <v>5603</v>
      </c>
      <c r="C380" s="791"/>
      <c r="D380" s="791"/>
      <c r="E380" s="791"/>
      <c r="F380" s="791"/>
      <c r="G380" s="791"/>
      <c r="H380" s="791"/>
      <c r="I380" s="791"/>
      <c r="J380" s="791"/>
      <c r="K380" s="391"/>
      <c r="L380" s="67"/>
      <c r="M380" s="34"/>
      <c r="R380" s="16"/>
    </row>
    <row r="381" spans="1:18" ht="18.600000000000001" customHeight="1">
      <c r="L381" s="67"/>
      <c r="M381" s="34"/>
      <c r="R381" s="16"/>
    </row>
    <row r="382" spans="1:18" ht="18.600000000000001" customHeight="1">
      <c r="A382" s="708" t="s">
        <v>2924</v>
      </c>
      <c r="B382" s="708"/>
      <c r="C382" s="708"/>
      <c r="D382" s="708"/>
      <c r="E382" s="708"/>
      <c r="F382" s="708"/>
      <c r="G382" s="708"/>
      <c r="H382" s="708"/>
      <c r="I382" s="708"/>
      <c r="J382" s="708"/>
      <c r="K382" s="708"/>
      <c r="L382" s="67"/>
      <c r="M382" s="34"/>
    </row>
    <row r="383" spans="1:18" ht="18.600000000000001" customHeight="1">
      <c r="A383" s="335"/>
      <c r="B383" s="335"/>
      <c r="C383" s="335"/>
      <c r="D383" s="335"/>
      <c r="E383" s="335"/>
      <c r="F383" s="335"/>
      <c r="G383" s="335"/>
      <c r="H383" s="335"/>
      <c r="I383" s="335"/>
      <c r="J383" s="335"/>
      <c r="K383" s="335"/>
      <c r="L383" s="67"/>
      <c r="M383" s="34"/>
    </row>
    <row r="384" spans="1:18" ht="18.600000000000001" customHeight="1">
      <c r="A384" s="294" t="s">
        <v>5604</v>
      </c>
      <c r="B384" s="294"/>
      <c r="C384" s="294"/>
      <c r="D384" s="294"/>
      <c r="E384" s="294"/>
      <c r="F384" s="294"/>
      <c r="G384" s="294"/>
      <c r="H384" s="294"/>
      <c r="I384" s="336"/>
      <c r="J384" s="336"/>
      <c r="K384" s="336"/>
      <c r="L384" s="67"/>
      <c r="M384" s="34"/>
    </row>
    <row r="385" spans="1:17" ht="18.600000000000001" customHeight="1">
      <c r="H385" s="299"/>
      <c r="I385" s="72"/>
      <c r="J385" s="299"/>
      <c r="K385" s="72"/>
      <c r="L385" s="67"/>
      <c r="M385" s="34"/>
    </row>
    <row r="386" spans="1:17" ht="18.600000000000001" customHeight="1">
      <c r="H386" s="299" t="s">
        <v>6</v>
      </c>
      <c r="I386" s="179" t="b">
        <v>0</v>
      </c>
      <c r="J386" s="299" t="s">
        <v>7</v>
      </c>
      <c r="K386" s="179" t="b">
        <v>0</v>
      </c>
      <c r="L386" s="67"/>
      <c r="M386" s="34"/>
      <c r="N386" s="98" t="str">
        <f>+IF(I386=TRUE,"1","0")</f>
        <v>0</v>
      </c>
      <c r="O386" s="98" t="str">
        <f>+IF(K386=TRUE,"1","0")</f>
        <v>0</v>
      </c>
      <c r="P386" s="392">
        <f>N386*1</f>
        <v>0</v>
      </c>
      <c r="Q386" s="392">
        <f>O386*1</f>
        <v>0</v>
      </c>
    </row>
    <row r="387" spans="1:17" ht="18.600000000000001" customHeight="1">
      <c r="A387" s="64" t="s">
        <v>2925</v>
      </c>
      <c r="B387" s="64"/>
      <c r="C387" s="64"/>
      <c r="D387" s="64"/>
      <c r="E387" s="64"/>
      <c r="F387" s="64"/>
      <c r="G387" s="64"/>
      <c r="H387" s="64"/>
      <c r="I387" s="61"/>
      <c r="J387" s="393"/>
      <c r="K387" s="393"/>
      <c r="L387" s="67"/>
      <c r="M387" s="34"/>
    </row>
    <row r="388" spans="1:17" ht="18.600000000000001" customHeight="1">
      <c r="A388" s="64"/>
      <c r="B388" s="64"/>
      <c r="C388" s="586" t="s">
        <v>2926</v>
      </c>
      <c r="D388" s="587"/>
      <c r="E388" s="588"/>
      <c r="F388" s="589"/>
      <c r="G388" s="61"/>
      <c r="H388" s="61"/>
      <c r="I388" s="63"/>
      <c r="J388" s="63"/>
      <c r="K388" s="63"/>
      <c r="L388" s="67"/>
      <c r="M388" s="34"/>
    </row>
    <row r="389" spans="1:17" ht="18.600000000000001" customHeight="1">
      <c r="A389" s="64"/>
      <c r="B389" s="64"/>
      <c r="C389" s="590" t="s">
        <v>2927</v>
      </c>
      <c r="D389" s="591"/>
      <c r="E389" s="592"/>
      <c r="F389" s="593"/>
      <c r="G389" s="64"/>
      <c r="H389" s="64"/>
      <c r="I389" s="61"/>
      <c r="J389" s="61"/>
      <c r="K389" s="61"/>
      <c r="L389" s="67"/>
      <c r="M389" s="34"/>
    </row>
    <row r="390" spans="1:17" ht="18.600000000000001" customHeight="1">
      <c r="A390" s="64"/>
      <c r="B390" s="64"/>
      <c r="C390" s="590" t="s">
        <v>2928</v>
      </c>
      <c r="D390" s="591"/>
      <c r="E390" s="592"/>
      <c r="F390" s="593"/>
      <c r="G390" s="64"/>
      <c r="H390" s="64"/>
      <c r="I390" s="61"/>
      <c r="J390" s="61"/>
      <c r="K390" s="61"/>
      <c r="L390" s="67"/>
      <c r="M390" s="34"/>
    </row>
    <row r="391" spans="1:17" ht="18.600000000000001" customHeight="1">
      <c r="A391" s="64"/>
      <c r="B391" s="64"/>
      <c r="C391" s="590" t="s">
        <v>2929</v>
      </c>
      <c r="D391" s="591"/>
      <c r="E391" s="592"/>
      <c r="F391" s="593"/>
      <c r="G391" s="64"/>
      <c r="H391" s="64"/>
      <c r="I391" s="61"/>
      <c r="J391" s="61"/>
      <c r="K391" s="61"/>
      <c r="L391" s="67"/>
      <c r="M391" s="34"/>
    </row>
    <row r="392" spans="1:17" ht="18.600000000000001" customHeight="1">
      <c r="A392" s="64"/>
      <c r="B392" s="64"/>
      <c r="C392" s="590" t="s">
        <v>2930</v>
      </c>
      <c r="D392" s="591"/>
      <c r="E392" s="592"/>
      <c r="F392" s="593"/>
      <c r="G392" s="64"/>
      <c r="H392" s="64"/>
      <c r="I392" s="61"/>
      <c r="J392" s="61"/>
      <c r="K392" s="61"/>
      <c r="L392" s="67"/>
      <c r="M392" s="34"/>
    </row>
    <row r="393" spans="1:17" ht="18.600000000000001" customHeight="1">
      <c r="A393" s="64"/>
      <c r="B393" s="64"/>
      <c r="C393" s="590" t="s">
        <v>2931</v>
      </c>
      <c r="D393" s="591"/>
      <c r="E393" s="592"/>
      <c r="F393" s="593"/>
      <c r="G393" s="64"/>
      <c r="H393" s="64"/>
      <c r="I393" s="61"/>
      <c r="J393" s="61"/>
      <c r="K393" s="61"/>
      <c r="L393" s="67"/>
      <c r="M393" s="34"/>
    </row>
    <row r="394" spans="1:17" ht="18.600000000000001" customHeight="1">
      <c r="A394" s="64"/>
      <c r="B394" s="64"/>
      <c r="C394" s="600" t="s">
        <v>2932</v>
      </c>
      <c r="D394" s="601"/>
      <c r="E394" s="607"/>
      <c r="F394" s="608"/>
      <c r="G394" s="64"/>
      <c r="H394" s="64"/>
      <c r="I394" s="61"/>
      <c r="J394" s="61"/>
      <c r="K394" s="61"/>
      <c r="L394" s="67"/>
      <c r="M394" s="34"/>
    </row>
    <row r="395" spans="1:17" ht="18.600000000000001" customHeight="1">
      <c r="A395" s="61"/>
      <c r="B395" s="61"/>
      <c r="C395" s="394" t="s">
        <v>2860</v>
      </c>
      <c r="D395" s="394"/>
      <c r="E395" s="602">
        <f>+SUM(E388:F394)</f>
        <v>0</v>
      </c>
      <c r="F395" s="603"/>
      <c r="G395" s="64"/>
      <c r="H395" s="64"/>
      <c r="I395" s="61"/>
      <c r="J395" s="61"/>
      <c r="K395" s="49"/>
      <c r="L395" s="67"/>
      <c r="M395" s="34"/>
    </row>
    <row r="396" spans="1:17" ht="18.600000000000001" customHeight="1">
      <c r="A396" s="64"/>
      <c r="B396" s="64"/>
      <c r="C396" s="609"/>
      <c r="D396" s="609"/>
      <c r="E396" s="782"/>
      <c r="F396" s="782"/>
      <c r="G396" s="64"/>
      <c r="H396" s="64"/>
      <c r="L396" s="67"/>
      <c r="M396" s="34"/>
    </row>
    <row r="397" spans="1:17" ht="18.600000000000001" customHeight="1">
      <c r="A397" s="583" t="s">
        <v>2933</v>
      </c>
      <c r="B397" s="583"/>
      <c r="C397" s="583"/>
      <c r="D397" s="583"/>
      <c r="E397" s="583"/>
      <c r="F397" s="583"/>
      <c r="H397" s="299" t="s">
        <v>6</v>
      </c>
      <c r="I397" s="179" t="b">
        <v>0</v>
      </c>
      <c r="J397" s="299" t="s">
        <v>7</v>
      </c>
      <c r="K397" s="179" t="b">
        <v>0</v>
      </c>
      <c r="L397" s="67"/>
      <c r="M397" s="34"/>
      <c r="N397" s="98" t="str">
        <f>+IF(I397=TRUE,"1","0")</f>
        <v>0</v>
      </c>
      <c r="O397" s="98" t="str">
        <f>+IF(K397=TRUE,"1","0")</f>
        <v>0</v>
      </c>
      <c r="P397" s="392">
        <f>N397*1</f>
        <v>0</v>
      </c>
      <c r="Q397" s="392">
        <f>O397*1</f>
        <v>0</v>
      </c>
    </row>
    <row r="398" spans="1:17" ht="18.600000000000001" customHeight="1">
      <c r="L398" s="67"/>
      <c r="M398" s="34"/>
    </row>
    <row r="399" spans="1:17" ht="18.600000000000001" customHeight="1">
      <c r="A399" s="583" t="s">
        <v>5605</v>
      </c>
      <c r="B399" s="583"/>
      <c r="C399" s="583"/>
      <c r="D399" s="583"/>
      <c r="E399" s="583"/>
      <c r="F399" s="583"/>
      <c r="G399" s="583"/>
      <c r="H399" s="583"/>
      <c r="L399" s="67"/>
      <c r="M399" s="34"/>
    </row>
    <row r="400" spans="1:17" ht="18.600000000000001" customHeight="1">
      <c r="A400" s="61"/>
      <c r="B400" s="61"/>
      <c r="C400" s="61"/>
      <c r="D400" s="61"/>
      <c r="E400" s="61"/>
      <c r="F400" s="61"/>
      <c r="G400" s="61"/>
      <c r="H400" s="61"/>
      <c r="L400" s="67"/>
      <c r="M400" s="34"/>
    </row>
    <row r="401" spans="1:13" ht="18.600000000000001" customHeight="1">
      <c r="A401" s="61"/>
      <c r="B401" s="61"/>
      <c r="C401" s="586" t="s">
        <v>2926</v>
      </c>
      <c r="D401" s="587"/>
      <c r="E401" s="588"/>
      <c r="F401" s="589"/>
      <c r="G401" s="61"/>
      <c r="H401" s="61"/>
      <c r="L401" s="67"/>
      <c r="M401" s="34"/>
    </row>
    <row r="402" spans="1:13" ht="18.600000000000001" customHeight="1">
      <c r="A402" s="61"/>
      <c r="B402" s="61"/>
      <c r="C402" s="590" t="s">
        <v>2927</v>
      </c>
      <c r="D402" s="591"/>
      <c r="E402" s="592"/>
      <c r="F402" s="593"/>
      <c r="G402" s="61"/>
      <c r="H402" s="61"/>
      <c r="L402" s="67"/>
      <c r="M402" s="34"/>
    </row>
    <row r="403" spans="1:13" ht="18.600000000000001" customHeight="1">
      <c r="A403" s="61"/>
      <c r="B403" s="61"/>
      <c r="C403" s="590" t="s">
        <v>2928</v>
      </c>
      <c r="D403" s="591"/>
      <c r="E403" s="592"/>
      <c r="F403" s="593"/>
      <c r="G403" s="61"/>
      <c r="H403" s="61"/>
      <c r="L403" s="67"/>
      <c r="M403" s="34"/>
    </row>
    <row r="404" spans="1:13" ht="18.600000000000001" customHeight="1">
      <c r="A404" s="61"/>
      <c r="B404" s="61"/>
      <c r="C404" s="590" t="s">
        <v>2929</v>
      </c>
      <c r="D404" s="591"/>
      <c r="E404" s="592"/>
      <c r="F404" s="593"/>
      <c r="G404" s="61"/>
      <c r="H404" s="61"/>
      <c r="L404" s="67"/>
      <c r="M404" s="34"/>
    </row>
    <row r="405" spans="1:13" ht="18.600000000000001" customHeight="1">
      <c r="A405" s="61"/>
      <c r="B405" s="61"/>
      <c r="C405" s="590" t="s">
        <v>2930</v>
      </c>
      <c r="D405" s="591"/>
      <c r="E405" s="592"/>
      <c r="F405" s="593"/>
      <c r="G405" s="61"/>
      <c r="H405" s="61"/>
      <c r="L405" s="67"/>
      <c r="M405" s="34"/>
    </row>
    <row r="406" spans="1:13" ht="18.600000000000001" customHeight="1">
      <c r="A406" s="61"/>
      <c r="B406" s="61"/>
      <c r="C406" s="590" t="s">
        <v>2931</v>
      </c>
      <c r="D406" s="591"/>
      <c r="E406" s="592"/>
      <c r="F406" s="593"/>
      <c r="G406" s="61"/>
      <c r="H406" s="61"/>
      <c r="L406" s="67"/>
      <c r="M406" s="34"/>
    </row>
    <row r="407" spans="1:13" ht="18.600000000000001" customHeight="1">
      <c r="A407" s="61"/>
      <c r="B407" s="61"/>
      <c r="C407" s="600" t="s">
        <v>2932</v>
      </c>
      <c r="D407" s="601"/>
      <c r="E407" s="607"/>
      <c r="F407" s="608"/>
      <c r="G407" s="61"/>
      <c r="H407" s="61"/>
      <c r="L407" s="67"/>
      <c r="M407" s="34"/>
    </row>
    <row r="408" spans="1:13" ht="18.600000000000001" customHeight="1">
      <c r="A408" s="61"/>
      <c r="B408" s="61"/>
      <c r="C408" s="394" t="s">
        <v>2860</v>
      </c>
      <c r="D408" s="394"/>
      <c r="E408" s="602">
        <f>+SUM(E401:F407)</f>
        <v>0</v>
      </c>
      <c r="F408" s="603"/>
      <c r="G408" s="61"/>
      <c r="H408" s="61"/>
      <c r="L408" s="67"/>
      <c r="M408" s="34"/>
    </row>
    <row r="409" spans="1:13" ht="18.600000000000001" customHeight="1">
      <c r="L409" s="67"/>
      <c r="M409" s="34"/>
    </row>
    <row r="410" spans="1:13" ht="18.600000000000001" customHeight="1">
      <c r="A410" s="611" t="s">
        <v>5606</v>
      </c>
      <c r="B410" s="611"/>
      <c r="C410" s="611"/>
      <c r="D410" s="611"/>
      <c r="E410" s="611"/>
      <c r="F410" s="611"/>
      <c r="G410" s="611"/>
      <c r="H410" s="611"/>
      <c r="I410" s="61"/>
      <c r="J410" s="61"/>
      <c r="K410" s="61"/>
      <c r="L410" s="67"/>
      <c r="M410" s="34"/>
    </row>
    <row r="411" spans="1:13" ht="18.600000000000001" customHeight="1">
      <c r="A411" s="611"/>
      <c r="B411" s="611"/>
      <c r="C411" s="611"/>
      <c r="D411" s="611"/>
      <c r="E411" s="611"/>
      <c r="F411" s="611"/>
      <c r="G411" s="611"/>
      <c r="H411" s="611"/>
      <c r="I411" s="61"/>
      <c r="J411" s="605"/>
      <c r="K411" s="606"/>
      <c r="L411" s="67"/>
      <c r="M411" s="34"/>
    </row>
    <row r="412" spans="1:13" ht="18.600000000000001" customHeight="1">
      <c r="A412" s="61"/>
      <c r="B412" s="61"/>
      <c r="C412" s="61"/>
      <c r="D412" s="61"/>
      <c r="E412" s="61"/>
      <c r="F412" s="61"/>
      <c r="G412" s="61"/>
      <c r="H412" s="61"/>
      <c r="I412" s="61"/>
      <c r="J412" s="61"/>
      <c r="K412" s="61"/>
      <c r="L412" s="67"/>
      <c r="M412" s="34"/>
    </row>
    <row r="413" spans="1:13" ht="18.600000000000001" customHeight="1">
      <c r="A413" s="583" t="s">
        <v>5607</v>
      </c>
      <c r="B413" s="583"/>
      <c r="C413" s="583"/>
      <c r="D413" s="583"/>
      <c r="E413" s="583"/>
      <c r="F413" s="583"/>
      <c r="G413" s="583"/>
      <c r="H413" s="583"/>
      <c r="I413" s="583"/>
      <c r="J413" s="583"/>
      <c r="K413" s="583"/>
      <c r="L413" s="67"/>
      <c r="M413" s="34"/>
    </row>
    <row r="414" spans="1:13" ht="18.600000000000001" customHeight="1">
      <c r="A414" s="59"/>
      <c r="B414" s="59"/>
      <c r="C414" s="59"/>
      <c r="D414" s="59"/>
      <c r="E414" s="59"/>
      <c r="F414" s="59"/>
      <c r="G414" s="59"/>
      <c r="H414" s="59"/>
      <c r="I414" s="59"/>
      <c r="J414" s="59"/>
      <c r="K414" s="59"/>
      <c r="L414" s="67"/>
      <c r="M414" s="34"/>
    </row>
    <row r="415" spans="1:13" ht="18.600000000000001" customHeight="1">
      <c r="A415" s="59"/>
      <c r="B415" s="59"/>
      <c r="C415" s="586" t="s">
        <v>2926</v>
      </c>
      <c r="D415" s="587"/>
      <c r="E415" s="588"/>
      <c r="F415" s="589"/>
      <c r="G415" s="59"/>
      <c r="H415" s="59"/>
      <c r="I415" s="59"/>
      <c r="J415" s="59"/>
      <c r="K415" s="59"/>
      <c r="L415" s="67"/>
      <c r="M415" s="34"/>
    </row>
    <row r="416" spans="1:13" ht="18.600000000000001" customHeight="1">
      <c r="A416" s="59"/>
      <c r="B416" s="59"/>
      <c r="C416" s="590" t="s">
        <v>2927</v>
      </c>
      <c r="D416" s="591"/>
      <c r="E416" s="592"/>
      <c r="F416" s="593"/>
      <c r="G416" s="59"/>
      <c r="H416" s="59"/>
      <c r="I416" s="59"/>
      <c r="J416" s="59"/>
      <c r="K416" s="59"/>
      <c r="L416" s="67"/>
      <c r="M416" s="34"/>
    </row>
    <row r="417" spans="1:22" ht="18.600000000000001" customHeight="1">
      <c r="A417" s="59"/>
      <c r="B417" s="59"/>
      <c r="C417" s="590" t="s">
        <v>2928</v>
      </c>
      <c r="D417" s="591"/>
      <c r="E417" s="592"/>
      <c r="F417" s="593"/>
      <c r="G417" s="59"/>
      <c r="H417" s="59"/>
      <c r="I417" s="59"/>
      <c r="J417" s="59"/>
      <c r="K417" s="59"/>
      <c r="L417" s="67"/>
      <c r="M417" s="34"/>
    </row>
    <row r="418" spans="1:22" ht="18.600000000000001" customHeight="1">
      <c r="A418" s="59"/>
      <c r="B418" s="59"/>
      <c r="C418" s="590" t="s">
        <v>2929</v>
      </c>
      <c r="D418" s="591"/>
      <c r="E418" s="592"/>
      <c r="F418" s="593"/>
      <c r="G418" s="59"/>
      <c r="H418" s="59"/>
      <c r="I418" s="59"/>
      <c r="J418" s="59"/>
      <c r="K418" s="59"/>
      <c r="L418" s="67"/>
      <c r="M418" s="34"/>
    </row>
    <row r="419" spans="1:22" ht="18.600000000000001" customHeight="1">
      <c r="A419" s="59"/>
      <c r="B419" s="59"/>
      <c r="C419" s="590" t="s">
        <v>2930</v>
      </c>
      <c r="D419" s="591"/>
      <c r="E419" s="592"/>
      <c r="F419" s="593"/>
      <c r="G419" s="59"/>
      <c r="H419" s="59"/>
      <c r="I419" s="59"/>
      <c r="J419" s="59"/>
      <c r="K419" s="59"/>
      <c r="L419" s="67"/>
      <c r="M419" s="34"/>
    </row>
    <row r="420" spans="1:22" ht="18.600000000000001" customHeight="1">
      <c r="A420" s="59"/>
      <c r="B420" s="59"/>
      <c r="C420" s="590" t="s">
        <v>2931</v>
      </c>
      <c r="D420" s="591"/>
      <c r="E420" s="592"/>
      <c r="F420" s="593"/>
      <c r="G420" s="59"/>
      <c r="H420" s="59"/>
      <c r="I420" s="59"/>
      <c r="J420" s="59"/>
      <c r="K420" s="59"/>
      <c r="L420" s="67"/>
      <c r="M420" s="34"/>
    </row>
    <row r="421" spans="1:22" ht="18.600000000000001" customHeight="1">
      <c r="A421" s="59"/>
      <c r="B421" s="59"/>
      <c r="C421" s="600" t="s">
        <v>2932</v>
      </c>
      <c r="D421" s="601"/>
      <c r="E421" s="607"/>
      <c r="F421" s="608"/>
      <c r="G421" s="59"/>
      <c r="H421" s="59"/>
      <c r="I421" s="59"/>
      <c r="J421" s="59"/>
      <c r="K421" s="59"/>
      <c r="L421" s="67"/>
      <c r="M421" s="34"/>
    </row>
    <row r="422" spans="1:22" ht="18.600000000000001" customHeight="1">
      <c r="A422" s="59"/>
      <c r="B422" s="59"/>
      <c r="C422" s="394" t="s">
        <v>2860</v>
      </c>
      <c r="D422" s="394"/>
      <c r="E422" s="584">
        <f>+SUM(E415:F421)</f>
        <v>0</v>
      </c>
      <c r="F422" s="585"/>
      <c r="G422" s="59"/>
      <c r="H422" s="59"/>
      <c r="I422" s="59"/>
      <c r="J422" s="59"/>
      <c r="K422" s="59"/>
      <c r="L422" s="67"/>
      <c r="M422" s="34"/>
    </row>
    <row r="423" spans="1:22" ht="18.600000000000001" customHeight="1">
      <c r="A423" s="59"/>
      <c r="B423" s="59"/>
      <c r="C423" s="59"/>
      <c r="D423" s="59"/>
      <c r="E423" s="59"/>
      <c r="F423" s="59"/>
      <c r="G423" s="59"/>
      <c r="H423" s="59"/>
      <c r="I423" s="59"/>
      <c r="J423" s="59"/>
      <c r="K423" s="59"/>
      <c r="L423" s="67"/>
      <c r="M423" s="34"/>
    </row>
    <row r="424" spans="1:22" ht="18.600000000000001" customHeight="1">
      <c r="A424" s="611" t="s">
        <v>5608</v>
      </c>
      <c r="B424" s="611"/>
      <c r="C424" s="611"/>
      <c r="D424" s="611"/>
      <c r="E424" s="611"/>
      <c r="F424" s="611"/>
      <c r="G424" s="611"/>
      <c r="H424" s="611"/>
      <c r="I424" s="796"/>
      <c r="J424" s="797"/>
      <c r="K424" s="798"/>
      <c r="L424" s="67"/>
      <c r="M424" s="34"/>
    </row>
    <row r="425" spans="1:22" ht="18.600000000000001" customHeight="1">
      <c r="A425" s="77"/>
      <c r="B425" s="77"/>
      <c r="C425" s="344"/>
      <c r="D425" s="344"/>
      <c r="E425" s="344"/>
      <c r="F425" s="280"/>
      <c r="G425" s="280"/>
      <c r="H425" s="280"/>
      <c r="I425" s="72"/>
      <c r="J425" s="73"/>
      <c r="K425" s="73"/>
      <c r="L425" s="27"/>
      <c r="M425" s="15"/>
      <c r="N425" s="71"/>
      <c r="O425" s="71"/>
      <c r="P425" s="79"/>
      <c r="Q425" s="79"/>
      <c r="R425" s="79"/>
      <c r="T425" s="49"/>
      <c r="U425" s="60"/>
      <c r="V425" s="60"/>
    </row>
    <row r="426" spans="1:22" ht="18.600000000000001" customHeight="1">
      <c r="A426" s="789" t="s">
        <v>2934</v>
      </c>
      <c r="B426" s="789"/>
      <c r="C426" s="789"/>
      <c r="D426" s="789"/>
      <c r="E426" s="789"/>
      <c r="F426" s="789"/>
      <c r="G426" s="789"/>
      <c r="H426" s="789"/>
      <c r="I426" s="789"/>
      <c r="J426" s="789"/>
      <c r="K426" s="789"/>
      <c r="R426" s="16"/>
    </row>
    <row r="427" spans="1:22" ht="18.600000000000001" hidden="1" customHeight="1">
      <c r="R427" s="16"/>
    </row>
    <row r="428" spans="1:22" ht="18.600000000000001" hidden="1" customHeight="1">
      <c r="R428" s="16"/>
    </row>
    <row r="429" spans="1:22" ht="18.600000000000001" hidden="1" customHeight="1">
      <c r="R429" s="16"/>
    </row>
    <row r="430" spans="1:22" ht="18.600000000000001" hidden="1" customHeight="1">
      <c r="R430" s="16"/>
    </row>
    <row r="431" spans="1:22" ht="18.600000000000001" hidden="1" customHeight="1">
      <c r="R431" s="16"/>
    </row>
    <row r="432" spans="1:22" ht="18.600000000000001" hidden="1" customHeight="1">
      <c r="R432" s="16"/>
    </row>
    <row r="433" spans="18:18" ht="18.600000000000001" hidden="1" customHeight="1">
      <c r="R433" s="16"/>
    </row>
    <row r="434" spans="18:18" ht="18.600000000000001" hidden="1" customHeight="1">
      <c r="R434" s="16"/>
    </row>
    <row r="435" spans="18:18" ht="18.600000000000001" hidden="1" customHeight="1">
      <c r="R435" s="16"/>
    </row>
    <row r="436" spans="18:18" ht="18.600000000000001" hidden="1" customHeight="1">
      <c r="R436" s="16"/>
    </row>
    <row r="437" spans="18:18" ht="18.600000000000001" hidden="1" customHeight="1">
      <c r="R437" s="16"/>
    </row>
    <row r="438" spans="18:18" ht="18.600000000000001" hidden="1" customHeight="1">
      <c r="R438" s="16"/>
    </row>
    <row r="439" spans="18:18" ht="18.600000000000001" hidden="1" customHeight="1">
      <c r="R439" s="16"/>
    </row>
    <row r="440" spans="18:18" ht="18.600000000000001" hidden="1" customHeight="1">
      <c r="R440" s="16"/>
    </row>
    <row r="441" spans="18:18" ht="18.600000000000001" hidden="1" customHeight="1">
      <c r="R441" s="16"/>
    </row>
    <row r="442" spans="18:18" ht="18.600000000000001" hidden="1" customHeight="1">
      <c r="R442" s="16"/>
    </row>
    <row r="443" spans="18:18" ht="18.600000000000001" hidden="1" customHeight="1">
      <c r="R443" s="16"/>
    </row>
    <row r="444" spans="18:18" ht="18.600000000000001" hidden="1" customHeight="1">
      <c r="R444" s="16"/>
    </row>
    <row r="445" spans="18:18" ht="18.600000000000001" hidden="1" customHeight="1">
      <c r="R445" s="16"/>
    </row>
    <row r="446" spans="18:18" ht="18.600000000000001" hidden="1" customHeight="1">
      <c r="R446" s="16"/>
    </row>
    <row r="447" spans="18:18" ht="18.600000000000001" hidden="1" customHeight="1">
      <c r="R447" s="16"/>
    </row>
    <row r="448" spans="18:18" ht="18.600000000000001" hidden="1" customHeight="1">
      <c r="R448" s="16"/>
    </row>
    <row r="449" spans="18:18" ht="18.600000000000001" hidden="1" customHeight="1">
      <c r="R449" s="16"/>
    </row>
    <row r="450" spans="18:18" ht="18.600000000000001" hidden="1" customHeight="1">
      <c r="R450" s="16"/>
    </row>
    <row r="451" spans="18:18" ht="18.600000000000001" hidden="1" customHeight="1">
      <c r="R451" s="16"/>
    </row>
    <row r="452" spans="18:18" ht="18.600000000000001" hidden="1" customHeight="1">
      <c r="R452" s="16"/>
    </row>
    <row r="453" spans="18:18" ht="18.600000000000001" hidden="1" customHeight="1">
      <c r="R453" s="16"/>
    </row>
    <row r="454" spans="18:18" ht="18.600000000000001" hidden="1" customHeight="1">
      <c r="R454" s="16"/>
    </row>
    <row r="455" spans="18:18" ht="18.600000000000001" hidden="1" customHeight="1">
      <c r="R455" s="16"/>
    </row>
    <row r="456" spans="18:18" ht="18.600000000000001" hidden="1" customHeight="1">
      <c r="R456" s="16"/>
    </row>
    <row r="457" spans="18:18" ht="18.600000000000001" hidden="1" customHeight="1">
      <c r="R457" s="16"/>
    </row>
    <row r="458" spans="18:18" ht="18.600000000000001" hidden="1" customHeight="1">
      <c r="R458" s="16"/>
    </row>
    <row r="459" spans="18:18" ht="18.600000000000001" hidden="1" customHeight="1">
      <c r="R459" s="16"/>
    </row>
    <row r="460" spans="18:18" ht="18.600000000000001" hidden="1" customHeight="1">
      <c r="R460" s="16"/>
    </row>
    <row r="461" spans="18:18" ht="18.600000000000001" hidden="1" customHeight="1">
      <c r="R461" s="16"/>
    </row>
    <row r="462" spans="18:18" ht="18.600000000000001" hidden="1" customHeight="1">
      <c r="R462" s="16"/>
    </row>
    <row r="463" spans="18:18" ht="18.600000000000001" hidden="1" customHeight="1">
      <c r="R463" s="16"/>
    </row>
    <row r="464" spans="18:18" ht="18.600000000000001" hidden="1" customHeight="1">
      <c r="R464" s="16"/>
    </row>
    <row r="465" spans="18:18" ht="18.600000000000001" hidden="1" customHeight="1">
      <c r="R465" s="16"/>
    </row>
    <row r="466" spans="18:18" ht="18.600000000000001" hidden="1" customHeight="1">
      <c r="R466" s="16"/>
    </row>
    <row r="467" spans="18:18" ht="18.600000000000001" hidden="1" customHeight="1">
      <c r="R467" s="16"/>
    </row>
    <row r="468" spans="18:18" ht="18.600000000000001" hidden="1" customHeight="1">
      <c r="R468" s="16"/>
    </row>
    <row r="469" spans="18:18" ht="18.600000000000001" hidden="1" customHeight="1">
      <c r="R469" s="16"/>
    </row>
    <row r="470" spans="18:18" ht="18.600000000000001" hidden="1" customHeight="1">
      <c r="R470" s="16"/>
    </row>
    <row r="471" spans="18:18" ht="18.600000000000001" hidden="1" customHeight="1">
      <c r="R471" s="16"/>
    </row>
    <row r="472" spans="18:18" ht="18.600000000000001" hidden="1" customHeight="1">
      <c r="R472" s="16"/>
    </row>
    <row r="473" spans="18:18" ht="18.600000000000001" hidden="1" customHeight="1">
      <c r="R473" s="16"/>
    </row>
    <row r="474" spans="18:18" ht="18.600000000000001" hidden="1" customHeight="1">
      <c r="R474" s="16"/>
    </row>
    <row r="475" spans="18:18" ht="18.600000000000001" hidden="1" customHeight="1">
      <c r="R475" s="16"/>
    </row>
    <row r="476" spans="18:18" ht="18.600000000000001" hidden="1" customHeight="1">
      <c r="R476" s="16"/>
    </row>
    <row r="477" spans="18:18" ht="18.600000000000001" hidden="1" customHeight="1">
      <c r="R477" s="16"/>
    </row>
    <row r="478" spans="18:18" ht="18.600000000000001" hidden="1" customHeight="1">
      <c r="R478" s="16"/>
    </row>
    <row r="479" spans="18:18" ht="18.600000000000001" hidden="1" customHeight="1">
      <c r="R479" s="16"/>
    </row>
    <row r="480" spans="18:18" ht="18.600000000000001" hidden="1" customHeight="1">
      <c r="R480" s="16"/>
    </row>
    <row r="481" spans="18:18" ht="18.600000000000001" hidden="1" customHeight="1">
      <c r="R481" s="16"/>
    </row>
    <row r="482" spans="18:18" ht="18.600000000000001" hidden="1" customHeight="1">
      <c r="R482" s="16"/>
    </row>
    <row r="483" spans="18:18" ht="18.600000000000001" hidden="1" customHeight="1">
      <c r="R483" s="16"/>
    </row>
    <row r="484" spans="18:18" ht="18.600000000000001" hidden="1" customHeight="1">
      <c r="R484" s="16"/>
    </row>
    <row r="485" spans="18:18" ht="18.600000000000001" hidden="1" customHeight="1">
      <c r="R485" s="16"/>
    </row>
    <row r="486" spans="18:18" ht="18.600000000000001" hidden="1" customHeight="1">
      <c r="R486" s="16"/>
    </row>
    <row r="487" spans="18:18" ht="18.600000000000001" hidden="1" customHeight="1">
      <c r="R487" s="16"/>
    </row>
    <row r="488" spans="18:18" ht="18.600000000000001" hidden="1" customHeight="1">
      <c r="R488" s="16"/>
    </row>
    <row r="489" spans="18:18" ht="18.600000000000001" hidden="1" customHeight="1">
      <c r="R489" s="16"/>
    </row>
    <row r="490" spans="18:18" ht="18.600000000000001" hidden="1" customHeight="1">
      <c r="R490" s="16"/>
    </row>
    <row r="491" spans="18:18" ht="18.600000000000001" hidden="1" customHeight="1">
      <c r="R491" s="16"/>
    </row>
    <row r="492" spans="18:18" ht="18.600000000000001" hidden="1" customHeight="1">
      <c r="R492" s="16"/>
    </row>
    <row r="493" spans="18:18" ht="18.600000000000001" hidden="1" customHeight="1">
      <c r="R493" s="16"/>
    </row>
    <row r="494" spans="18:18" ht="18.600000000000001" hidden="1" customHeight="1">
      <c r="R494" s="16"/>
    </row>
    <row r="495" spans="18:18" ht="18.600000000000001" hidden="1" customHeight="1">
      <c r="R495" s="16"/>
    </row>
    <row r="496" spans="18:18" ht="18.600000000000001" hidden="1" customHeight="1">
      <c r="R496" s="16"/>
    </row>
    <row r="497" spans="18:18" ht="18.600000000000001" hidden="1" customHeight="1">
      <c r="R497" s="16"/>
    </row>
    <row r="498" spans="18:18" ht="18.600000000000001" hidden="1" customHeight="1">
      <c r="R498" s="16"/>
    </row>
    <row r="499" spans="18:18" ht="18.600000000000001" hidden="1" customHeight="1">
      <c r="R499" s="16"/>
    </row>
    <row r="500" spans="18:18" ht="18.600000000000001" hidden="1" customHeight="1">
      <c r="R500" s="16"/>
    </row>
    <row r="501" spans="18:18" ht="18.600000000000001" hidden="1" customHeight="1">
      <c r="R501" s="16"/>
    </row>
    <row r="502" spans="18:18" ht="18.600000000000001" hidden="1" customHeight="1">
      <c r="R502" s="16"/>
    </row>
    <row r="503" spans="18:18" ht="18.600000000000001" hidden="1" customHeight="1">
      <c r="R503" s="16"/>
    </row>
    <row r="504" spans="18:18" ht="18.600000000000001" hidden="1" customHeight="1">
      <c r="R504" s="16"/>
    </row>
    <row r="505" spans="18:18" ht="18.600000000000001" hidden="1" customHeight="1">
      <c r="R505" s="16"/>
    </row>
    <row r="506" spans="18:18" ht="18.600000000000001" hidden="1" customHeight="1">
      <c r="R506" s="16"/>
    </row>
    <row r="507" spans="18:18" ht="18.600000000000001" hidden="1" customHeight="1">
      <c r="R507" s="16"/>
    </row>
    <row r="508" spans="18:18" ht="18.600000000000001" hidden="1" customHeight="1">
      <c r="R508" s="16"/>
    </row>
    <row r="509" spans="18:18" ht="18.600000000000001" hidden="1" customHeight="1">
      <c r="R509" s="16"/>
    </row>
    <row r="510" spans="18:18" ht="18.600000000000001" hidden="1" customHeight="1">
      <c r="R510" s="16"/>
    </row>
    <row r="511" spans="18:18" ht="18.600000000000001" hidden="1" customHeight="1">
      <c r="R511" s="16"/>
    </row>
    <row r="512" spans="18:18" ht="18.600000000000001" hidden="1" customHeight="1">
      <c r="R512" s="16"/>
    </row>
    <row r="513" spans="18:18" ht="18.600000000000001" hidden="1" customHeight="1">
      <c r="R513" s="16"/>
    </row>
    <row r="514" spans="18:18" ht="18.600000000000001" hidden="1" customHeight="1">
      <c r="R514" s="16"/>
    </row>
    <row r="515" spans="18:18" ht="18.600000000000001" hidden="1" customHeight="1">
      <c r="R515" s="16"/>
    </row>
    <row r="516" spans="18:18" ht="18.600000000000001" hidden="1" customHeight="1">
      <c r="R516" s="16"/>
    </row>
    <row r="517" spans="18:18" ht="18.600000000000001" hidden="1" customHeight="1">
      <c r="R517" s="16"/>
    </row>
    <row r="518" spans="18:18" ht="18.600000000000001" hidden="1" customHeight="1">
      <c r="R518" s="16"/>
    </row>
    <row r="519" spans="18:18" ht="18.600000000000001" hidden="1" customHeight="1">
      <c r="R519" s="16"/>
    </row>
    <row r="520" spans="18:18" ht="18.600000000000001" hidden="1" customHeight="1">
      <c r="R520" s="16"/>
    </row>
    <row r="521" spans="18:18" ht="18.600000000000001" hidden="1" customHeight="1">
      <c r="R521" s="16"/>
    </row>
    <row r="522" spans="18:18" ht="18.600000000000001" hidden="1" customHeight="1">
      <c r="R522" s="16"/>
    </row>
    <row r="523" spans="18:18" ht="18.600000000000001" hidden="1" customHeight="1">
      <c r="R523" s="16"/>
    </row>
    <row r="524" spans="18:18" ht="18.600000000000001" hidden="1" customHeight="1">
      <c r="R524" s="16"/>
    </row>
    <row r="525" spans="18:18" ht="18.600000000000001" hidden="1" customHeight="1">
      <c r="R525" s="16"/>
    </row>
    <row r="526" spans="18:18" ht="18.600000000000001" hidden="1" customHeight="1">
      <c r="R526" s="16"/>
    </row>
    <row r="527" spans="18:18" ht="18.600000000000001" hidden="1" customHeight="1">
      <c r="R527" s="16"/>
    </row>
    <row r="528" spans="18:18" ht="18.600000000000001" hidden="1" customHeight="1">
      <c r="R528" s="16"/>
    </row>
    <row r="529" spans="18:18" ht="18.600000000000001" hidden="1" customHeight="1">
      <c r="R529" s="16"/>
    </row>
    <row r="530" spans="18:18" ht="18.600000000000001" hidden="1" customHeight="1">
      <c r="R530" s="16"/>
    </row>
    <row r="531" spans="18:18" ht="18.600000000000001" hidden="1" customHeight="1">
      <c r="R531" s="16"/>
    </row>
    <row r="532" spans="18:18" ht="18.600000000000001" hidden="1" customHeight="1">
      <c r="R532" s="16"/>
    </row>
    <row r="533" spans="18:18" ht="18.600000000000001" hidden="1" customHeight="1">
      <c r="R533" s="16"/>
    </row>
    <row r="534" spans="18:18" ht="18.600000000000001" hidden="1" customHeight="1">
      <c r="R534" s="16"/>
    </row>
    <row r="535" spans="18:18" ht="18.600000000000001" hidden="1" customHeight="1">
      <c r="R535" s="16"/>
    </row>
    <row r="536" spans="18:18" ht="18.600000000000001" hidden="1" customHeight="1">
      <c r="R536" s="16"/>
    </row>
    <row r="537" spans="18:18" ht="18.600000000000001" hidden="1" customHeight="1">
      <c r="R537" s="16"/>
    </row>
    <row r="538" spans="18:18" ht="18.600000000000001" hidden="1" customHeight="1">
      <c r="R538" s="16"/>
    </row>
    <row r="539" spans="18:18" ht="18.600000000000001" hidden="1" customHeight="1">
      <c r="R539" s="16"/>
    </row>
    <row r="540" spans="18:18" ht="18.600000000000001" hidden="1" customHeight="1">
      <c r="R540" s="16"/>
    </row>
    <row r="541" spans="18:18" ht="18.600000000000001" hidden="1" customHeight="1">
      <c r="R541" s="16"/>
    </row>
    <row r="542" spans="18:18" ht="18.600000000000001" hidden="1" customHeight="1">
      <c r="R542" s="16"/>
    </row>
    <row r="543" spans="18:18" ht="18.600000000000001" hidden="1" customHeight="1">
      <c r="R543" s="16"/>
    </row>
    <row r="544" spans="18:18" ht="18.600000000000001" hidden="1" customHeight="1">
      <c r="R544" s="16"/>
    </row>
    <row r="545" spans="18:18" ht="18.600000000000001" hidden="1" customHeight="1">
      <c r="R545" s="16"/>
    </row>
    <row r="546" spans="18:18" ht="18.600000000000001" hidden="1" customHeight="1">
      <c r="R546" s="16"/>
    </row>
  </sheetData>
  <mergeCells count="366">
    <mergeCell ref="A273:G273"/>
    <mergeCell ref="L268:M269"/>
    <mergeCell ref="K83:L84"/>
    <mergeCell ref="L90:L91"/>
    <mergeCell ref="B94:J94"/>
    <mergeCell ref="K96:L97"/>
    <mergeCell ref="L103:L104"/>
    <mergeCell ref="B106:I106"/>
    <mergeCell ref="A234:K234"/>
    <mergeCell ref="A237:K237"/>
    <mergeCell ref="B242:F242"/>
    <mergeCell ref="E211:K211"/>
    <mergeCell ref="L211:M211"/>
    <mergeCell ref="A213:K213"/>
    <mergeCell ref="B215:J215"/>
    <mergeCell ref="B216:J216"/>
    <mergeCell ref="B217:J217"/>
    <mergeCell ref="E220:K220"/>
    <mergeCell ref="L156:L158"/>
    <mergeCell ref="B166:J166"/>
    <mergeCell ref="B167:J167"/>
    <mergeCell ref="B168:D168"/>
    <mergeCell ref="A172:K172"/>
    <mergeCell ref="B173:J173"/>
    <mergeCell ref="L262:L263"/>
    <mergeCell ref="A267:K267"/>
    <mergeCell ref="L181:M181"/>
    <mergeCell ref="B186:J186"/>
    <mergeCell ref="B188:J188"/>
    <mergeCell ref="A191:K191"/>
    <mergeCell ref="B192:J192"/>
    <mergeCell ref="B193:J193"/>
    <mergeCell ref="B198:J198"/>
    <mergeCell ref="B250:D250"/>
    <mergeCell ref="E250:K250"/>
    <mergeCell ref="A68:G68"/>
    <mergeCell ref="A140:K140"/>
    <mergeCell ref="A110:K110"/>
    <mergeCell ref="A129:E129"/>
    <mergeCell ref="A131:E131"/>
    <mergeCell ref="B73:C73"/>
    <mergeCell ref="D73:E73"/>
    <mergeCell ref="F73:G73"/>
    <mergeCell ref="H73:I73"/>
    <mergeCell ref="A133:E133"/>
    <mergeCell ref="A134:E134"/>
    <mergeCell ref="B72:I72"/>
    <mergeCell ref="B74:C74"/>
    <mergeCell ref="D74:E74"/>
    <mergeCell ref="F74:G74"/>
    <mergeCell ref="H74:I74"/>
    <mergeCell ref="A130:E130"/>
    <mergeCell ref="H79:I80"/>
    <mergeCell ref="B80:C80"/>
    <mergeCell ref="E80:F80"/>
    <mergeCell ref="B81:C81"/>
    <mergeCell ref="E81:F81"/>
    <mergeCell ref="H81:I81"/>
    <mergeCell ref="A426:K426"/>
    <mergeCell ref="B379:J379"/>
    <mergeCell ref="B380:J380"/>
    <mergeCell ref="E368:F368"/>
    <mergeCell ref="H368:I368"/>
    <mergeCell ref="A370:K370"/>
    <mergeCell ref="A371:K371"/>
    <mergeCell ref="A372:K372"/>
    <mergeCell ref="A373:K373"/>
    <mergeCell ref="A374:K374"/>
    <mergeCell ref="A375:K375"/>
    <mergeCell ref="A377:K377"/>
    <mergeCell ref="A382:K382"/>
    <mergeCell ref="C388:D388"/>
    <mergeCell ref="E388:F388"/>
    <mergeCell ref="C389:D389"/>
    <mergeCell ref="E389:F389"/>
    <mergeCell ref="C390:D390"/>
    <mergeCell ref="E390:F390"/>
    <mergeCell ref="C391:D391"/>
    <mergeCell ref="C393:D393"/>
    <mergeCell ref="A424:I424"/>
    <mergeCell ref="J424:K424"/>
    <mergeCell ref="C418:D418"/>
    <mergeCell ref="E366:F366"/>
    <mergeCell ref="H366:I366"/>
    <mergeCell ref="E367:F367"/>
    <mergeCell ref="H367:I367"/>
    <mergeCell ref="E417:F417"/>
    <mergeCell ref="E396:F396"/>
    <mergeCell ref="A397:F397"/>
    <mergeCell ref="A399:H399"/>
    <mergeCell ref="A76:K76"/>
    <mergeCell ref="G264:H264"/>
    <mergeCell ref="G265:H265"/>
    <mergeCell ref="I262:K262"/>
    <mergeCell ref="I263:K263"/>
    <mergeCell ref="A261:K261"/>
    <mergeCell ref="F262:F263"/>
    <mergeCell ref="G262:H263"/>
    <mergeCell ref="B214:J214"/>
    <mergeCell ref="B219:J219"/>
    <mergeCell ref="B207:J207"/>
    <mergeCell ref="B208:J208"/>
    <mergeCell ref="B209:J209"/>
    <mergeCell ref="B184:J184"/>
    <mergeCell ref="B189:J189"/>
    <mergeCell ref="B185:J185"/>
    <mergeCell ref="E361:F361"/>
    <mergeCell ref="H361:I361"/>
    <mergeCell ref="E362:F362"/>
    <mergeCell ref="H362:I362"/>
    <mergeCell ref="E363:F363"/>
    <mergeCell ref="H363:I363"/>
    <mergeCell ref="E364:F364"/>
    <mergeCell ref="H364:I364"/>
    <mergeCell ref="E365:F365"/>
    <mergeCell ref="H365:I365"/>
    <mergeCell ref="H350:I350"/>
    <mergeCell ref="E351:F351"/>
    <mergeCell ref="E391:F391"/>
    <mergeCell ref="C392:D392"/>
    <mergeCell ref="E392:F392"/>
    <mergeCell ref="A353:A358"/>
    <mergeCell ref="E353:F353"/>
    <mergeCell ref="H353:I353"/>
    <mergeCell ref="E354:F354"/>
    <mergeCell ref="H354:I354"/>
    <mergeCell ref="E355:F355"/>
    <mergeCell ref="H355:I355"/>
    <mergeCell ref="E356:F356"/>
    <mergeCell ref="H356:I356"/>
    <mergeCell ref="E357:F357"/>
    <mergeCell ref="H357:I357"/>
    <mergeCell ref="E358:F358"/>
    <mergeCell ref="H358:I358"/>
    <mergeCell ref="A359:A360"/>
    <mergeCell ref="E359:F359"/>
    <mergeCell ref="H359:I359"/>
    <mergeCell ref="E360:F360"/>
    <mergeCell ref="H360:I360"/>
    <mergeCell ref="A361:A367"/>
    <mergeCell ref="A322:G322"/>
    <mergeCell ref="A324:K324"/>
    <mergeCell ref="B327:J328"/>
    <mergeCell ref="B330:J331"/>
    <mergeCell ref="A142:K142"/>
    <mergeCell ref="G301:H301"/>
    <mergeCell ref="I282:J282"/>
    <mergeCell ref="A147:K147"/>
    <mergeCell ref="A144:K144"/>
    <mergeCell ref="A145:K145"/>
    <mergeCell ref="B199:J199"/>
    <mergeCell ref="A201:K201"/>
    <mergeCell ref="B202:J202"/>
    <mergeCell ref="B203:J203"/>
    <mergeCell ref="A206:K206"/>
    <mergeCell ref="B210:J210"/>
    <mergeCell ref="A151:K151"/>
    <mergeCell ref="I159:K159"/>
    <mergeCell ref="B244:F244"/>
    <mergeCell ref="B245:F245"/>
    <mergeCell ref="B249:F249"/>
    <mergeCell ref="A254:K254"/>
    <mergeCell ref="A222:K222"/>
    <mergeCell ref="B218:J218"/>
    <mergeCell ref="Y121:AA121"/>
    <mergeCell ref="A122:K122"/>
    <mergeCell ref="F124:G124"/>
    <mergeCell ref="H124:I124"/>
    <mergeCell ref="J124:K124"/>
    <mergeCell ref="F123:K123"/>
    <mergeCell ref="A123:E123"/>
    <mergeCell ref="N121:O122"/>
    <mergeCell ref="P121:R121"/>
    <mergeCell ref="S121:U121"/>
    <mergeCell ref="V121:X121"/>
    <mergeCell ref="N114:S114"/>
    <mergeCell ref="N115:P115"/>
    <mergeCell ref="A114:G115"/>
    <mergeCell ref="H114:I115"/>
    <mergeCell ref="J114:K115"/>
    <mergeCell ref="A128:E128"/>
    <mergeCell ref="A126:E126"/>
    <mergeCell ref="A127:E127"/>
    <mergeCell ref="A119:K119"/>
    <mergeCell ref="A121:K121"/>
    <mergeCell ref="A116:G117"/>
    <mergeCell ref="H116:I117"/>
    <mergeCell ref="J116:K117"/>
    <mergeCell ref="A118:G118"/>
    <mergeCell ref="H118:I118"/>
    <mergeCell ref="J118:K118"/>
    <mergeCell ref="P18:R18"/>
    <mergeCell ref="A19:B19"/>
    <mergeCell ref="C19:E19"/>
    <mergeCell ref="F19:H19"/>
    <mergeCell ref="P19:R19"/>
    <mergeCell ref="D38:E38"/>
    <mergeCell ref="F38:G38"/>
    <mergeCell ref="H38:I38"/>
    <mergeCell ref="J38:K38"/>
    <mergeCell ref="A36:C37"/>
    <mergeCell ref="D36:G36"/>
    <mergeCell ref="H36:K36"/>
    <mergeCell ref="D37:E37"/>
    <mergeCell ref="J37:K37"/>
    <mergeCell ref="F37:G37"/>
    <mergeCell ref="H37:I37"/>
    <mergeCell ref="A31:K31"/>
    <mergeCell ref="A32:K32"/>
    <mergeCell ref="A34:K34"/>
    <mergeCell ref="J21:K21"/>
    <mergeCell ref="A1:B3"/>
    <mergeCell ref="C1:K3"/>
    <mergeCell ref="H6:J6"/>
    <mergeCell ref="A8:C8"/>
    <mergeCell ref="D8:K8"/>
    <mergeCell ref="A17:E17"/>
    <mergeCell ref="F17:K17"/>
    <mergeCell ref="H39:I39"/>
    <mergeCell ref="J39:K39"/>
    <mergeCell ref="A39:C39"/>
    <mergeCell ref="D39:E39"/>
    <mergeCell ref="F39:G39"/>
    <mergeCell ref="A38:C38"/>
    <mergeCell ref="A12:K12"/>
    <mergeCell ref="A15:E15"/>
    <mergeCell ref="F15:K15"/>
    <mergeCell ref="B10:K10"/>
    <mergeCell ref="A23:F23"/>
    <mergeCell ref="I63:J63"/>
    <mergeCell ref="A60:L60"/>
    <mergeCell ref="L61:L63"/>
    <mergeCell ref="H42:I42"/>
    <mergeCell ref="J42:K42"/>
    <mergeCell ref="D50:G50"/>
    <mergeCell ref="A44:C44"/>
    <mergeCell ref="A43:C43"/>
    <mergeCell ref="D43:E43"/>
    <mergeCell ref="I61:J61"/>
    <mergeCell ref="H50:K50"/>
    <mergeCell ref="J40:K40"/>
    <mergeCell ref="A41:C41"/>
    <mergeCell ref="D41:E41"/>
    <mergeCell ref="F41:G41"/>
    <mergeCell ref="H41:I41"/>
    <mergeCell ref="A57:C57"/>
    <mergeCell ref="H40:I40"/>
    <mergeCell ref="A40:C40"/>
    <mergeCell ref="D40:E40"/>
    <mergeCell ref="F40:G40"/>
    <mergeCell ref="J43:K43"/>
    <mergeCell ref="F44:G44"/>
    <mergeCell ref="H44:I44"/>
    <mergeCell ref="J44:K44"/>
    <mergeCell ref="A47:K47"/>
    <mergeCell ref="D44:E44"/>
    <mergeCell ref="A48:K48"/>
    <mergeCell ref="H43:I43"/>
    <mergeCell ref="F43:G43"/>
    <mergeCell ref="A50:C51"/>
    <mergeCell ref="F42:G42"/>
    <mergeCell ref="J41:K41"/>
    <mergeCell ref="A42:C42"/>
    <mergeCell ref="D42:E42"/>
    <mergeCell ref="I65:J65"/>
    <mergeCell ref="I66:J66"/>
    <mergeCell ref="A59:K59"/>
    <mergeCell ref="A171:K171"/>
    <mergeCell ref="A149:K149"/>
    <mergeCell ref="A150:K150"/>
    <mergeCell ref="A146:K146"/>
    <mergeCell ref="A109:K109"/>
    <mergeCell ref="A135:E135"/>
    <mergeCell ref="A143:K143"/>
    <mergeCell ref="A139:K139"/>
    <mergeCell ref="A136:E136"/>
    <mergeCell ref="A137:E137"/>
    <mergeCell ref="A141:K141"/>
    <mergeCell ref="A113:G113"/>
    <mergeCell ref="H113:I113"/>
    <mergeCell ref="J113:K113"/>
    <mergeCell ref="A70:G70"/>
    <mergeCell ref="A72:A73"/>
    <mergeCell ref="A78:A80"/>
    <mergeCell ref="B78:I78"/>
    <mergeCell ref="B79:D79"/>
    <mergeCell ref="E79:G79"/>
    <mergeCell ref="A155:K155"/>
    <mergeCell ref="B164:J164"/>
    <mergeCell ref="B165:J165"/>
    <mergeCell ref="A132:E132"/>
    <mergeCell ref="E168:K168"/>
    <mergeCell ref="B169:J169"/>
    <mergeCell ref="B204:J204"/>
    <mergeCell ref="B205:J205"/>
    <mergeCell ref="B160:J160"/>
    <mergeCell ref="B161:D161"/>
    <mergeCell ref="E161:K161"/>
    <mergeCell ref="B162:J162"/>
    <mergeCell ref="A163:K163"/>
    <mergeCell ref="B177:J177"/>
    <mergeCell ref="B178:J178"/>
    <mergeCell ref="B179:J179"/>
    <mergeCell ref="A181:K181"/>
    <mergeCell ref="B174:J174"/>
    <mergeCell ref="B175:J175"/>
    <mergeCell ref="B176:J176"/>
    <mergeCell ref="B182:J182"/>
    <mergeCell ref="B183:J183"/>
    <mergeCell ref="E418:F418"/>
    <mergeCell ref="C419:D419"/>
    <mergeCell ref="E419:F419"/>
    <mergeCell ref="C420:D420"/>
    <mergeCell ref="E420:F420"/>
    <mergeCell ref="C421:D421"/>
    <mergeCell ref="E421:F421"/>
    <mergeCell ref="A410:H411"/>
    <mergeCell ref="C417:D417"/>
    <mergeCell ref="E408:F408"/>
    <mergeCell ref="A275:F275"/>
    <mergeCell ref="J411:K411"/>
    <mergeCell ref="E394:F394"/>
    <mergeCell ref="E395:F395"/>
    <mergeCell ref="C396:D396"/>
    <mergeCell ref="A347:G347"/>
    <mergeCell ref="C407:D407"/>
    <mergeCell ref="E407:F407"/>
    <mergeCell ref="A316:G317"/>
    <mergeCell ref="J317:K317"/>
    <mergeCell ref="A344:K344"/>
    <mergeCell ref="A345:K345"/>
    <mergeCell ref="A352:B352"/>
    <mergeCell ref="E352:F352"/>
    <mergeCell ref="H352:I352"/>
    <mergeCell ref="H351:I351"/>
    <mergeCell ref="B333:J334"/>
    <mergeCell ref="B336:J337"/>
    <mergeCell ref="A349:B351"/>
    <mergeCell ref="C349:D349"/>
    <mergeCell ref="E349:F350"/>
    <mergeCell ref="G349:I349"/>
    <mergeCell ref="J349:K349"/>
    <mergeCell ref="L65:L66"/>
    <mergeCell ref="A413:K413"/>
    <mergeCell ref="E422:F422"/>
    <mergeCell ref="C415:D415"/>
    <mergeCell ref="E415:F415"/>
    <mergeCell ref="C416:D416"/>
    <mergeCell ref="E416:F416"/>
    <mergeCell ref="I279:J279"/>
    <mergeCell ref="I280:J280"/>
    <mergeCell ref="I281:J281"/>
    <mergeCell ref="C402:D402"/>
    <mergeCell ref="E402:F402"/>
    <mergeCell ref="C403:D403"/>
    <mergeCell ref="E403:F403"/>
    <mergeCell ref="C404:D404"/>
    <mergeCell ref="E404:F404"/>
    <mergeCell ref="C405:D405"/>
    <mergeCell ref="E405:F405"/>
    <mergeCell ref="C406:D406"/>
    <mergeCell ref="E406:F406"/>
    <mergeCell ref="E393:F393"/>
    <mergeCell ref="C394:D394"/>
    <mergeCell ref="C401:D401"/>
    <mergeCell ref="E401:F401"/>
  </mergeCells>
  <conditionalFormatting sqref="A181 B182:J189">
    <cfRule type="expression" dxfId="42" priority="26">
      <formula>OR($P$173=1,$P$174=1)</formula>
    </cfRule>
  </conditionalFormatting>
  <conditionalFormatting sqref="A206 B207:J210 B211:K211 A213 B214:J219 B220 E220">
    <cfRule type="expression" dxfId="41" priority="14">
      <formula>$P$202=1</formula>
    </cfRule>
  </conditionalFormatting>
  <conditionalFormatting sqref="A237 B239:F249 A254 B255:B258">
    <cfRule type="expression" dxfId="40" priority="2">
      <formula>$P$235=1</formula>
    </cfRule>
  </conditionalFormatting>
  <conditionalFormatting sqref="A324 B326:B327 B329:B330 B332:B333 B335:B336">
    <cfRule type="expression" dxfId="39" priority="75">
      <formula>$P$322=1</formula>
    </cfRule>
  </conditionalFormatting>
  <conditionalFormatting sqref="A387 C388:E395">
    <cfRule type="expression" dxfId="38" priority="76">
      <formula>$I$386</formula>
    </cfRule>
  </conditionalFormatting>
  <conditionalFormatting sqref="A399 C401:E408">
    <cfRule type="expression" dxfId="37" priority="145">
      <formula>$I$397</formula>
    </cfRule>
  </conditionalFormatting>
  <conditionalFormatting sqref="A155:K159">
    <cfRule type="expression" dxfId="36" priority="37">
      <formula>$P$152=1</formula>
    </cfRule>
  </conditionalFormatting>
  <conditionalFormatting sqref="B27:C27 H27">
    <cfRule type="expression" dxfId="35" priority="34">
      <formula>$P$29=1</formula>
    </cfRule>
  </conditionalFormatting>
  <conditionalFormatting sqref="B29:C29 H29">
    <cfRule type="expression" dxfId="34" priority="32">
      <formula>$N$23=1</formula>
    </cfRule>
    <cfRule type="expression" dxfId="33" priority="33">
      <formula>$P$27=1</formula>
    </cfRule>
  </conditionalFormatting>
  <conditionalFormatting sqref="B239:G249 B255:J258">
    <cfRule type="expression" dxfId="32" priority="1">
      <formula>$P$235=1</formula>
    </cfRule>
  </conditionalFormatting>
  <conditionalFormatting sqref="B192:J199 A191">
    <cfRule type="expression" dxfId="31" priority="148">
      <formula>$P$189=0</formula>
    </cfRule>
  </conditionalFormatting>
  <conditionalFormatting sqref="B193:J193">
    <cfRule type="expression" dxfId="30" priority="6">
      <formula>$P$193=1</formula>
    </cfRule>
  </conditionalFormatting>
  <conditionalFormatting sqref="B192:K199">
    <cfRule type="expression" dxfId="29" priority="151">
      <formula>$P$189=0</formula>
    </cfRule>
  </conditionalFormatting>
  <conditionalFormatting sqref="B207:K211 B214:K220">
    <cfRule type="expression" dxfId="28" priority="13">
      <formula>$P$202=1</formula>
    </cfRule>
  </conditionalFormatting>
  <conditionalFormatting sqref="E194:F194">
    <cfRule type="expression" dxfId="27" priority="160">
      <formula>$P$189=0</formula>
    </cfRule>
  </conditionalFormatting>
  <conditionalFormatting sqref="E194:K194 F195:K197">
    <cfRule type="expression" dxfId="26" priority="8">
      <formula>$P$193=1</formula>
    </cfRule>
  </conditionalFormatting>
  <conditionalFormatting sqref="J243:K243">
    <cfRule type="expression" dxfId="25" priority="5">
      <formula>$P$243=0</formula>
    </cfRule>
  </conditionalFormatting>
  <conditionalFormatting sqref="K182:K189">
    <cfRule type="expression" dxfId="24" priority="25">
      <formula>OR($P$173=1,$P$174=1)</formula>
    </cfRule>
  </conditionalFormatting>
  <conditionalFormatting sqref="K194:K197">
    <cfRule type="expression" dxfId="23" priority="7">
      <formula>$P$193=1</formula>
    </cfRule>
  </conditionalFormatting>
  <pageMargins left="0.70866141732283472" right="0.70866141732283472" top="0.74803149606299213" bottom="0.74803149606299213" header="0.31496062992125984" footer="0.31496062992125984"/>
  <pageSetup paperSize="9" scale="59" fitToHeight="11" orientation="portrait" r:id="rId1"/>
  <rowBreaks count="8" manualBreakCount="8">
    <brk id="58" max="10" man="1"/>
    <brk id="108" max="10" man="1"/>
    <brk id="148" max="10" man="1"/>
    <brk id="221" max="10" man="1"/>
    <brk id="283" max="10" man="1"/>
    <brk id="343" max="10" man="1"/>
    <brk id="381" max="10" man="1"/>
    <brk id="427" max="10" man="1"/>
  </row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8</xdr:col>
                    <xdr:colOff>152400</xdr:colOff>
                    <xdr:row>22</xdr:row>
                    <xdr:rowOff>28575</xdr:rowOff>
                  </from>
                  <to>
                    <xdr:col>8</xdr:col>
                    <xdr:colOff>390525</xdr:colOff>
                    <xdr:row>23</xdr:row>
                    <xdr:rowOff>38100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10</xdr:col>
                    <xdr:colOff>123825</xdr:colOff>
                    <xdr:row>22</xdr:row>
                    <xdr:rowOff>38100</xdr:rowOff>
                  </from>
                  <to>
                    <xdr:col>10</xdr:col>
                    <xdr:colOff>352425</xdr:colOff>
                    <xdr:row>23</xdr:row>
                    <xdr:rowOff>38100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4</xdr:col>
                    <xdr:colOff>266700</xdr:colOff>
                    <xdr:row>26</xdr:row>
                    <xdr:rowOff>28575</xdr:rowOff>
                  </from>
                  <to>
                    <xdr:col>4</xdr:col>
                    <xdr:colOff>504825</xdr:colOff>
                    <xdr:row>27</xdr:row>
                    <xdr:rowOff>0</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4</xdr:col>
                    <xdr:colOff>257175</xdr:colOff>
                    <xdr:row>28</xdr:row>
                    <xdr:rowOff>0</xdr:rowOff>
                  </from>
                  <to>
                    <xdr:col>4</xdr:col>
                    <xdr:colOff>485775</xdr:colOff>
                    <xdr:row>28</xdr:row>
                    <xdr:rowOff>219075</xdr:rowOff>
                  </to>
                </anchor>
              </controlPr>
            </control>
          </mc:Choice>
        </mc:AlternateContent>
        <mc:AlternateContent xmlns:mc="http://schemas.openxmlformats.org/markup-compatibility/2006">
          <mc:Choice Requires="x14">
            <control shapeId="1029" r:id="rId8" name="Drop Down 5">
              <controlPr locked="0" defaultSize="0" autoLine="0" autoPict="0">
                <anchor moveWithCells="1">
                  <from>
                    <xdr:col>7</xdr:col>
                    <xdr:colOff>638175</xdr:colOff>
                    <xdr:row>25</xdr:row>
                    <xdr:rowOff>219075</xdr:rowOff>
                  </from>
                  <to>
                    <xdr:col>10</xdr:col>
                    <xdr:colOff>638175</xdr:colOff>
                    <xdr:row>26</xdr:row>
                    <xdr:rowOff>200025</xdr:rowOff>
                  </to>
                </anchor>
              </controlPr>
            </control>
          </mc:Choice>
        </mc:AlternateContent>
        <mc:AlternateContent xmlns:mc="http://schemas.openxmlformats.org/markup-compatibility/2006">
          <mc:Choice Requires="x14">
            <control shapeId="1030" r:id="rId9" name="Drop Down 6">
              <controlPr locked="0" defaultSize="0" autoLine="0" autoPict="0">
                <anchor moveWithCells="1">
                  <from>
                    <xdr:col>7</xdr:col>
                    <xdr:colOff>647700</xdr:colOff>
                    <xdr:row>27</xdr:row>
                    <xdr:rowOff>219075</xdr:rowOff>
                  </from>
                  <to>
                    <xdr:col>10</xdr:col>
                    <xdr:colOff>657225</xdr:colOff>
                    <xdr:row>28</xdr:row>
                    <xdr:rowOff>190500</xdr:rowOff>
                  </to>
                </anchor>
              </controlPr>
            </control>
          </mc:Choice>
        </mc:AlternateContent>
        <mc:AlternateContent xmlns:mc="http://schemas.openxmlformats.org/markup-compatibility/2006">
          <mc:Choice Requires="x14">
            <control shapeId="1031" r:id="rId10" name="Check Box 7">
              <controlPr defaultSize="0" autoFill="0" autoLine="0" autoPict="0">
                <anchor moveWithCells="1">
                  <from>
                    <xdr:col>8</xdr:col>
                    <xdr:colOff>76200</xdr:colOff>
                    <xdr:row>224</xdr:row>
                    <xdr:rowOff>66675</xdr:rowOff>
                  </from>
                  <to>
                    <xdr:col>8</xdr:col>
                    <xdr:colOff>333375</xdr:colOff>
                    <xdr:row>225</xdr:row>
                    <xdr:rowOff>0</xdr:rowOff>
                  </to>
                </anchor>
              </controlPr>
            </control>
          </mc:Choice>
        </mc:AlternateContent>
        <mc:AlternateContent xmlns:mc="http://schemas.openxmlformats.org/markup-compatibility/2006">
          <mc:Choice Requires="x14">
            <control shapeId="1032" r:id="rId11" name="Check Box 8">
              <controlPr defaultSize="0" autoFill="0" autoLine="0" autoPict="0">
                <anchor moveWithCells="1">
                  <from>
                    <xdr:col>10</xdr:col>
                    <xdr:colOff>28575</xdr:colOff>
                    <xdr:row>224</xdr:row>
                    <xdr:rowOff>66675</xdr:rowOff>
                  </from>
                  <to>
                    <xdr:col>10</xdr:col>
                    <xdr:colOff>314325</xdr:colOff>
                    <xdr:row>225</xdr:row>
                    <xdr:rowOff>0</xdr:rowOff>
                  </to>
                </anchor>
              </controlPr>
            </control>
          </mc:Choice>
        </mc:AlternateContent>
        <mc:AlternateContent xmlns:mc="http://schemas.openxmlformats.org/markup-compatibility/2006">
          <mc:Choice Requires="x14">
            <control shapeId="1085" r:id="rId12" name="Check Box 61">
              <controlPr defaultSize="0" autoFill="0" autoLine="0" autoPict="0">
                <anchor moveWithCells="1">
                  <from>
                    <xdr:col>6</xdr:col>
                    <xdr:colOff>228600</xdr:colOff>
                    <xdr:row>240</xdr:row>
                    <xdr:rowOff>38100</xdr:rowOff>
                  </from>
                  <to>
                    <xdr:col>6</xdr:col>
                    <xdr:colOff>523875</xdr:colOff>
                    <xdr:row>240</xdr:row>
                    <xdr:rowOff>219075</xdr:rowOff>
                  </to>
                </anchor>
              </controlPr>
            </control>
          </mc:Choice>
        </mc:AlternateContent>
        <mc:AlternateContent xmlns:mc="http://schemas.openxmlformats.org/markup-compatibility/2006">
          <mc:Choice Requires="x14">
            <control shapeId="1087" r:id="rId13" name="Check Box 63">
              <controlPr defaultSize="0" autoFill="0" autoLine="0" autoPict="0">
                <anchor moveWithCells="1">
                  <from>
                    <xdr:col>6</xdr:col>
                    <xdr:colOff>228600</xdr:colOff>
                    <xdr:row>241</xdr:row>
                    <xdr:rowOff>0</xdr:rowOff>
                  </from>
                  <to>
                    <xdr:col>6</xdr:col>
                    <xdr:colOff>523875</xdr:colOff>
                    <xdr:row>241</xdr:row>
                    <xdr:rowOff>238125</xdr:rowOff>
                  </to>
                </anchor>
              </controlPr>
            </control>
          </mc:Choice>
        </mc:AlternateContent>
        <mc:AlternateContent xmlns:mc="http://schemas.openxmlformats.org/markup-compatibility/2006">
          <mc:Choice Requires="x14">
            <control shapeId="1123" r:id="rId14" name="Check Box 99">
              <controlPr defaultSize="0" autoFill="0" autoLine="0" autoPict="0">
                <anchor moveWithCells="1">
                  <from>
                    <xdr:col>6</xdr:col>
                    <xdr:colOff>228600</xdr:colOff>
                    <xdr:row>243</xdr:row>
                    <xdr:rowOff>0</xdr:rowOff>
                  </from>
                  <to>
                    <xdr:col>6</xdr:col>
                    <xdr:colOff>523875</xdr:colOff>
                    <xdr:row>243</xdr:row>
                    <xdr:rowOff>219075</xdr:rowOff>
                  </to>
                </anchor>
              </controlPr>
            </control>
          </mc:Choice>
        </mc:AlternateContent>
        <mc:AlternateContent xmlns:mc="http://schemas.openxmlformats.org/markup-compatibility/2006">
          <mc:Choice Requires="x14">
            <control shapeId="1238" r:id="rId15" name="Check Box 214">
              <controlPr defaultSize="0" autoFill="0" autoLine="0" autoPict="0">
                <anchor moveWithCells="1">
                  <from>
                    <xdr:col>6</xdr:col>
                    <xdr:colOff>228600</xdr:colOff>
                    <xdr:row>244</xdr:row>
                    <xdr:rowOff>28575</xdr:rowOff>
                  </from>
                  <to>
                    <xdr:col>6</xdr:col>
                    <xdr:colOff>523875</xdr:colOff>
                    <xdr:row>244</xdr:row>
                    <xdr:rowOff>190500</xdr:rowOff>
                  </to>
                </anchor>
              </controlPr>
            </control>
          </mc:Choice>
        </mc:AlternateContent>
        <mc:AlternateContent xmlns:mc="http://schemas.openxmlformats.org/markup-compatibility/2006">
          <mc:Choice Requires="x14">
            <control shapeId="1240" r:id="rId16" name="Check Box 216">
              <controlPr defaultSize="0" autoFill="0" autoLine="0" autoPict="0">
                <anchor moveWithCells="1">
                  <from>
                    <xdr:col>6</xdr:col>
                    <xdr:colOff>228600</xdr:colOff>
                    <xdr:row>245</xdr:row>
                    <xdr:rowOff>28575</xdr:rowOff>
                  </from>
                  <to>
                    <xdr:col>6</xdr:col>
                    <xdr:colOff>523875</xdr:colOff>
                    <xdr:row>245</xdr:row>
                    <xdr:rowOff>219075</xdr:rowOff>
                  </to>
                </anchor>
              </controlPr>
            </control>
          </mc:Choice>
        </mc:AlternateContent>
        <mc:AlternateContent xmlns:mc="http://schemas.openxmlformats.org/markup-compatibility/2006">
          <mc:Choice Requires="x14">
            <control shapeId="1242" r:id="rId17" name="Check Box 218">
              <controlPr defaultSize="0" autoFill="0" autoLine="0" autoPict="0">
                <anchor moveWithCells="1">
                  <from>
                    <xdr:col>6</xdr:col>
                    <xdr:colOff>228600</xdr:colOff>
                    <xdr:row>245</xdr:row>
                    <xdr:rowOff>238125</xdr:rowOff>
                  </from>
                  <to>
                    <xdr:col>6</xdr:col>
                    <xdr:colOff>523875</xdr:colOff>
                    <xdr:row>246</xdr:row>
                    <xdr:rowOff>228600</xdr:rowOff>
                  </to>
                </anchor>
              </controlPr>
            </control>
          </mc:Choice>
        </mc:AlternateContent>
        <mc:AlternateContent xmlns:mc="http://schemas.openxmlformats.org/markup-compatibility/2006">
          <mc:Choice Requires="x14">
            <control shapeId="1244" r:id="rId18" name="Check Box 220">
              <controlPr defaultSize="0" autoFill="0" autoLine="0" autoPict="0">
                <anchor moveWithCells="1">
                  <from>
                    <xdr:col>6</xdr:col>
                    <xdr:colOff>228600</xdr:colOff>
                    <xdr:row>246</xdr:row>
                    <xdr:rowOff>238125</xdr:rowOff>
                  </from>
                  <to>
                    <xdr:col>6</xdr:col>
                    <xdr:colOff>523875</xdr:colOff>
                    <xdr:row>247</xdr:row>
                    <xdr:rowOff>219075</xdr:rowOff>
                  </to>
                </anchor>
              </controlPr>
            </control>
          </mc:Choice>
        </mc:AlternateContent>
        <mc:AlternateContent xmlns:mc="http://schemas.openxmlformats.org/markup-compatibility/2006">
          <mc:Choice Requires="x14">
            <control shapeId="1246" r:id="rId19" name="Check Box 222">
              <controlPr defaultSize="0" autoFill="0" autoLine="0" autoPict="0">
                <anchor moveWithCells="1">
                  <from>
                    <xdr:col>6</xdr:col>
                    <xdr:colOff>228600</xdr:colOff>
                    <xdr:row>248</xdr:row>
                    <xdr:rowOff>9525</xdr:rowOff>
                  </from>
                  <to>
                    <xdr:col>6</xdr:col>
                    <xdr:colOff>523875</xdr:colOff>
                    <xdr:row>248</xdr:row>
                    <xdr:rowOff>238125</xdr:rowOff>
                  </to>
                </anchor>
              </controlPr>
            </control>
          </mc:Choice>
        </mc:AlternateContent>
        <mc:AlternateContent xmlns:mc="http://schemas.openxmlformats.org/markup-compatibility/2006">
          <mc:Choice Requires="x14">
            <control shapeId="1248" r:id="rId20" name="Check Box 224">
              <controlPr defaultSize="0" autoFill="0" autoLine="0" autoPict="0">
                <anchor moveWithCells="1">
                  <from>
                    <xdr:col>6</xdr:col>
                    <xdr:colOff>228600</xdr:colOff>
                    <xdr:row>238</xdr:row>
                    <xdr:rowOff>66675</xdr:rowOff>
                  </from>
                  <to>
                    <xdr:col>6</xdr:col>
                    <xdr:colOff>523875</xdr:colOff>
                    <xdr:row>238</xdr:row>
                    <xdr:rowOff>228600</xdr:rowOff>
                  </to>
                </anchor>
              </controlPr>
            </control>
          </mc:Choice>
        </mc:AlternateContent>
        <mc:AlternateContent xmlns:mc="http://schemas.openxmlformats.org/markup-compatibility/2006">
          <mc:Choice Requires="x14">
            <control shapeId="1249" r:id="rId21" name="Check Box 225">
              <controlPr defaultSize="0" autoFill="0" autoLine="0" autoPict="0">
                <anchor moveWithCells="1">
                  <from>
                    <xdr:col>6</xdr:col>
                    <xdr:colOff>228600</xdr:colOff>
                    <xdr:row>239</xdr:row>
                    <xdr:rowOff>47625</xdr:rowOff>
                  </from>
                  <to>
                    <xdr:col>6</xdr:col>
                    <xdr:colOff>523875</xdr:colOff>
                    <xdr:row>239</xdr:row>
                    <xdr:rowOff>219075</xdr:rowOff>
                  </to>
                </anchor>
              </controlPr>
            </control>
          </mc:Choice>
        </mc:AlternateContent>
        <mc:AlternateContent xmlns:mc="http://schemas.openxmlformats.org/markup-compatibility/2006">
          <mc:Choice Requires="x14">
            <control shapeId="1344" r:id="rId22" name="Check Box 320">
              <controlPr defaultSize="0" autoFill="0" autoLine="0" autoPict="0">
                <anchor moveWithCells="1">
                  <from>
                    <xdr:col>6</xdr:col>
                    <xdr:colOff>228600</xdr:colOff>
                    <xdr:row>242</xdr:row>
                    <xdr:rowOff>28575</xdr:rowOff>
                  </from>
                  <to>
                    <xdr:col>6</xdr:col>
                    <xdr:colOff>523875</xdr:colOff>
                    <xdr:row>243</xdr:row>
                    <xdr:rowOff>0</xdr:rowOff>
                  </to>
                </anchor>
              </controlPr>
            </control>
          </mc:Choice>
        </mc:AlternateContent>
        <mc:AlternateContent xmlns:mc="http://schemas.openxmlformats.org/markup-compatibility/2006">
          <mc:Choice Requires="x14">
            <control shapeId="1345" r:id="rId23" name="Drop Down 321">
              <controlPr locked="0" defaultSize="0" autoLine="0" autoPict="0">
                <anchor moveWithCells="1">
                  <from>
                    <xdr:col>7</xdr:col>
                    <xdr:colOff>600075</xdr:colOff>
                    <xdr:row>18</xdr:row>
                    <xdr:rowOff>0</xdr:rowOff>
                  </from>
                  <to>
                    <xdr:col>10</xdr:col>
                    <xdr:colOff>485775</xdr:colOff>
                    <xdr:row>18</xdr:row>
                    <xdr:rowOff>180975</xdr:rowOff>
                  </to>
                </anchor>
              </controlPr>
            </control>
          </mc:Choice>
        </mc:AlternateContent>
        <mc:AlternateContent xmlns:mc="http://schemas.openxmlformats.org/markup-compatibility/2006">
          <mc:Choice Requires="x14">
            <control shapeId="1352" r:id="rId24" name="Check Box 328">
              <controlPr defaultSize="0" autoFill="0" autoLine="0" autoPict="0">
                <anchor moveWithCells="1">
                  <from>
                    <xdr:col>8</xdr:col>
                    <xdr:colOff>76200</xdr:colOff>
                    <xdr:row>274</xdr:row>
                    <xdr:rowOff>38100</xdr:rowOff>
                  </from>
                  <to>
                    <xdr:col>8</xdr:col>
                    <xdr:colOff>333375</xdr:colOff>
                    <xdr:row>274</xdr:row>
                    <xdr:rowOff>228600</xdr:rowOff>
                  </to>
                </anchor>
              </controlPr>
            </control>
          </mc:Choice>
        </mc:AlternateContent>
        <mc:AlternateContent xmlns:mc="http://schemas.openxmlformats.org/markup-compatibility/2006">
          <mc:Choice Requires="x14">
            <control shapeId="1353" r:id="rId25" name="Check Box 329">
              <controlPr defaultSize="0" autoFill="0" autoLine="0" autoPict="0">
                <anchor moveWithCells="1">
                  <from>
                    <xdr:col>10</xdr:col>
                    <xdr:colOff>28575</xdr:colOff>
                    <xdr:row>274</xdr:row>
                    <xdr:rowOff>38100</xdr:rowOff>
                  </from>
                  <to>
                    <xdr:col>10</xdr:col>
                    <xdr:colOff>314325</xdr:colOff>
                    <xdr:row>274</xdr:row>
                    <xdr:rowOff>238125</xdr:rowOff>
                  </to>
                </anchor>
              </controlPr>
            </control>
          </mc:Choice>
        </mc:AlternateContent>
        <mc:AlternateContent xmlns:mc="http://schemas.openxmlformats.org/markup-compatibility/2006">
          <mc:Choice Requires="x14">
            <control shapeId="1354" r:id="rId26" name="Check Box 330">
              <controlPr defaultSize="0" autoFill="0" autoLine="0" autoPict="0">
                <anchor moveWithCells="1">
                  <from>
                    <xdr:col>6</xdr:col>
                    <xdr:colOff>190500</xdr:colOff>
                    <xdr:row>285</xdr:row>
                    <xdr:rowOff>28575</xdr:rowOff>
                  </from>
                  <to>
                    <xdr:col>6</xdr:col>
                    <xdr:colOff>504825</xdr:colOff>
                    <xdr:row>286</xdr:row>
                    <xdr:rowOff>38100</xdr:rowOff>
                  </to>
                </anchor>
              </controlPr>
            </control>
          </mc:Choice>
        </mc:AlternateContent>
        <mc:AlternateContent xmlns:mc="http://schemas.openxmlformats.org/markup-compatibility/2006">
          <mc:Choice Requires="x14">
            <control shapeId="1355" r:id="rId27" name="Check Box 331">
              <controlPr defaultSize="0" autoFill="0" autoLine="0" autoPict="0">
                <anchor moveWithCells="1">
                  <from>
                    <xdr:col>6</xdr:col>
                    <xdr:colOff>190500</xdr:colOff>
                    <xdr:row>286</xdr:row>
                    <xdr:rowOff>28575</xdr:rowOff>
                  </from>
                  <to>
                    <xdr:col>6</xdr:col>
                    <xdr:colOff>504825</xdr:colOff>
                    <xdr:row>287</xdr:row>
                    <xdr:rowOff>38100</xdr:rowOff>
                  </to>
                </anchor>
              </controlPr>
            </control>
          </mc:Choice>
        </mc:AlternateContent>
        <mc:AlternateContent xmlns:mc="http://schemas.openxmlformats.org/markup-compatibility/2006">
          <mc:Choice Requires="x14">
            <control shapeId="1356" r:id="rId28" name="Check Box 332">
              <controlPr defaultSize="0" autoFill="0" autoLine="0" autoPict="0">
                <anchor moveWithCells="1">
                  <from>
                    <xdr:col>6</xdr:col>
                    <xdr:colOff>190500</xdr:colOff>
                    <xdr:row>287</xdr:row>
                    <xdr:rowOff>28575</xdr:rowOff>
                  </from>
                  <to>
                    <xdr:col>6</xdr:col>
                    <xdr:colOff>504825</xdr:colOff>
                    <xdr:row>288</xdr:row>
                    <xdr:rowOff>38100</xdr:rowOff>
                  </to>
                </anchor>
              </controlPr>
            </control>
          </mc:Choice>
        </mc:AlternateContent>
        <mc:AlternateContent xmlns:mc="http://schemas.openxmlformats.org/markup-compatibility/2006">
          <mc:Choice Requires="x14">
            <control shapeId="1357" r:id="rId29" name="Check Box 333">
              <controlPr defaultSize="0" autoFill="0" autoLine="0" autoPict="0">
                <anchor moveWithCells="1">
                  <from>
                    <xdr:col>6</xdr:col>
                    <xdr:colOff>190500</xdr:colOff>
                    <xdr:row>288</xdr:row>
                    <xdr:rowOff>28575</xdr:rowOff>
                  </from>
                  <to>
                    <xdr:col>6</xdr:col>
                    <xdr:colOff>504825</xdr:colOff>
                    <xdr:row>289</xdr:row>
                    <xdr:rowOff>38100</xdr:rowOff>
                  </to>
                </anchor>
              </controlPr>
            </control>
          </mc:Choice>
        </mc:AlternateContent>
        <mc:AlternateContent xmlns:mc="http://schemas.openxmlformats.org/markup-compatibility/2006">
          <mc:Choice Requires="x14">
            <control shapeId="1358" r:id="rId30" name="Check Box 334">
              <controlPr defaultSize="0" autoFill="0" autoLine="0" autoPict="0">
                <anchor moveWithCells="1">
                  <from>
                    <xdr:col>6</xdr:col>
                    <xdr:colOff>190500</xdr:colOff>
                    <xdr:row>289</xdr:row>
                    <xdr:rowOff>28575</xdr:rowOff>
                  </from>
                  <to>
                    <xdr:col>6</xdr:col>
                    <xdr:colOff>504825</xdr:colOff>
                    <xdr:row>290</xdr:row>
                    <xdr:rowOff>38100</xdr:rowOff>
                  </to>
                </anchor>
              </controlPr>
            </control>
          </mc:Choice>
        </mc:AlternateContent>
        <mc:AlternateContent xmlns:mc="http://schemas.openxmlformats.org/markup-compatibility/2006">
          <mc:Choice Requires="x14">
            <control shapeId="1359" r:id="rId31" name="Check Box 335">
              <controlPr defaultSize="0" autoFill="0" autoLine="0" autoPict="0">
                <anchor moveWithCells="1">
                  <from>
                    <xdr:col>6</xdr:col>
                    <xdr:colOff>190500</xdr:colOff>
                    <xdr:row>290</xdr:row>
                    <xdr:rowOff>28575</xdr:rowOff>
                  </from>
                  <to>
                    <xdr:col>6</xdr:col>
                    <xdr:colOff>504825</xdr:colOff>
                    <xdr:row>291</xdr:row>
                    <xdr:rowOff>38100</xdr:rowOff>
                  </to>
                </anchor>
              </controlPr>
            </control>
          </mc:Choice>
        </mc:AlternateContent>
        <mc:AlternateContent xmlns:mc="http://schemas.openxmlformats.org/markup-compatibility/2006">
          <mc:Choice Requires="x14">
            <control shapeId="1360" r:id="rId32" name="Check Box 336">
              <controlPr defaultSize="0" autoFill="0" autoLine="0" autoPict="0">
                <anchor moveWithCells="1">
                  <from>
                    <xdr:col>6</xdr:col>
                    <xdr:colOff>190500</xdr:colOff>
                    <xdr:row>291</xdr:row>
                    <xdr:rowOff>28575</xdr:rowOff>
                  </from>
                  <to>
                    <xdr:col>6</xdr:col>
                    <xdr:colOff>504825</xdr:colOff>
                    <xdr:row>292</xdr:row>
                    <xdr:rowOff>38100</xdr:rowOff>
                  </to>
                </anchor>
              </controlPr>
            </control>
          </mc:Choice>
        </mc:AlternateContent>
        <mc:AlternateContent xmlns:mc="http://schemas.openxmlformats.org/markup-compatibility/2006">
          <mc:Choice Requires="x14">
            <control shapeId="1361" r:id="rId33" name="Check Box 337">
              <controlPr defaultSize="0" autoFill="0" autoLine="0" autoPict="0">
                <anchor moveWithCells="1">
                  <from>
                    <xdr:col>6</xdr:col>
                    <xdr:colOff>190500</xdr:colOff>
                    <xdr:row>295</xdr:row>
                    <xdr:rowOff>28575</xdr:rowOff>
                  </from>
                  <to>
                    <xdr:col>6</xdr:col>
                    <xdr:colOff>504825</xdr:colOff>
                    <xdr:row>296</xdr:row>
                    <xdr:rowOff>47625</xdr:rowOff>
                  </to>
                </anchor>
              </controlPr>
            </control>
          </mc:Choice>
        </mc:AlternateContent>
        <mc:AlternateContent xmlns:mc="http://schemas.openxmlformats.org/markup-compatibility/2006">
          <mc:Choice Requires="x14">
            <control shapeId="1362" r:id="rId34" name="Check Box 338">
              <controlPr defaultSize="0" autoFill="0" autoLine="0" autoPict="0">
                <anchor moveWithCells="1">
                  <from>
                    <xdr:col>6</xdr:col>
                    <xdr:colOff>190500</xdr:colOff>
                    <xdr:row>296</xdr:row>
                    <xdr:rowOff>28575</xdr:rowOff>
                  </from>
                  <to>
                    <xdr:col>6</xdr:col>
                    <xdr:colOff>504825</xdr:colOff>
                    <xdr:row>297</xdr:row>
                    <xdr:rowOff>47625</xdr:rowOff>
                  </to>
                </anchor>
              </controlPr>
            </control>
          </mc:Choice>
        </mc:AlternateContent>
        <mc:AlternateContent xmlns:mc="http://schemas.openxmlformats.org/markup-compatibility/2006">
          <mc:Choice Requires="x14">
            <control shapeId="1363" r:id="rId35" name="Check Box 339">
              <controlPr defaultSize="0" autoFill="0" autoLine="0" autoPict="0">
                <anchor moveWithCells="1">
                  <from>
                    <xdr:col>6</xdr:col>
                    <xdr:colOff>190500</xdr:colOff>
                    <xdr:row>297</xdr:row>
                    <xdr:rowOff>28575</xdr:rowOff>
                  </from>
                  <to>
                    <xdr:col>6</xdr:col>
                    <xdr:colOff>504825</xdr:colOff>
                    <xdr:row>298</xdr:row>
                    <xdr:rowOff>47625</xdr:rowOff>
                  </to>
                </anchor>
              </controlPr>
            </control>
          </mc:Choice>
        </mc:AlternateContent>
        <mc:AlternateContent xmlns:mc="http://schemas.openxmlformats.org/markup-compatibility/2006">
          <mc:Choice Requires="x14">
            <control shapeId="1364" r:id="rId36" name="Check Box 340">
              <controlPr defaultSize="0" autoFill="0" autoLine="0" autoPict="0">
                <anchor moveWithCells="1">
                  <from>
                    <xdr:col>6</xdr:col>
                    <xdr:colOff>190500</xdr:colOff>
                    <xdr:row>298</xdr:row>
                    <xdr:rowOff>28575</xdr:rowOff>
                  </from>
                  <to>
                    <xdr:col>6</xdr:col>
                    <xdr:colOff>504825</xdr:colOff>
                    <xdr:row>299</xdr:row>
                    <xdr:rowOff>47625</xdr:rowOff>
                  </to>
                </anchor>
              </controlPr>
            </control>
          </mc:Choice>
        </mc:AlternateContent>
        <mc:AlternateContent xmlns:mc="http://schemas.openxmlformats.org/markup-compatibility/2006">
          <mc:Choice Requires="x14">
            <control shapeId="1365" r:id="rId37" name="Check Box 341">
              <controlPr defaultSize="0" autoFill="0" autoLine="0" autoPict="0">
                <anchor moveWithCells="1">
                  <from>
                    <xdr:col>6</xdr:col>
                    <xdr:colOff>190500</xdr:colOff>
                    <xdr:row>299</xdr:row>
                    <xdr:rowOff>28575</xdr:rowOff>
                  </from>
                  <to>
                    <xdr:col>6</xdr:col>
                    <xdr:colOff>504825</xdr:colOff>
                    <xdr:row>300</xdr:row>
                    <xdr:rowOff>47625</xdr:rowOff>
                  </to>
                </anchor>
              </controlPr>
            </control>
          </mc:Choice>
        </mc:AlternateContent>
        <mc:AlternateContent xmlns:mc="http://schemas.openxmlformats.org/markup-compatibility/2006">
          <mc:Choice Requires="x14">
            <control shapeId="1366" r:id="rId38" name="Check Box 342">
              <controlPr defaultSize="0" autoFill="0" autoLine="0" autoPict="0">
                <anchor moveWithCells="1">
                  <from>
                    <xdr:col>6</xdr:col>
                    <xdr:colOff>190500</xdr:colOff>
                    <xdr:row>303</xdr:row>
                    <xdr:rowOff>28575</xdr:rowOff>
                  </from>
                  <to>
                    <xdr:col>6</xdr:col>
                    <xdr:colOff>504825</xdr:colOff>
                    <xdr:row>304</xdr:row>
                    <xdr:rowOff>38100</xdr:rowOff>
                  </to>
                </anchor>
              </controlPr>
            </control>
          </mc:Choice>
        </mc:AlternateContent>
        <mc:AlternateContent xmlns:mc="http://schemas.openxmlformats.org/markup-compatibility/2006">
          <mc:Choice Requires="x14">
            <control shapeId="1367" r:id="rId39" name="Check Box 343">
              <controlPr defaultSize="0" autoFill="0" autoLine="0" autoPict="0">
                <anchor moveWithCells="1">
                  <from>
                    <xdr:col>6</xdr:col>
                    <xdr:colOff>190500</xdr:colOff>
                    <xdr:row>304</xdr:row>
                    <xdr:rowOff>28575</xdr:rowOff>
                  </from>
                  <to>
                    <xdr:col>6</xdr:col>
                    <xdr:colOff>504825</xdr:colOff>
                    <xdr:row>305</xdr:row>
                    <xdr:rowOff>38100</xdr:rowOff>
                  </to>
                </anchor>
              </controlPr>
            </control>
          </mc:Choice>
        </mc:AlternateContent>
        <mc:AlternateContent xmlns:mc="http://schemas.openxmlformats.org/markup-compatibility/2006">
          <mc:Choice Requires="x14">
            <control shapeId="1368" r:id="rId40" name="Check Box 344">
              <controlPr defaultSize="0" autoFill="0" autoLine="0" autoPict="0">
                <anchor moveWithCells="1">
                  <from>
                    <xdr:col>6</xdr:col>
                    <xdr:colOff>190500</xdr:colOff>
                    <xdr:row>305</xdr:row>
                    <xdr:rowOff>28575</xdr:rowOff>
                  </from>
                  <to>
                    <xdr:col>6</xdr:col>
                    <xdr:colOff>504825</xdr:colOff>
                    <xdr:row>306</xdr:row>
                    <xdr:rowOff>38100</xdr:rowOff>
                  </to>
                </anchor>
              </controlPr>
            </control>
          </mc:Choice>
        </mc:AlternateContent>
        <mc:AlternateContent xmlns:mc="http://schemas.openxmlformats.org/markup-compatibility/2006">
          <mc:Choice Requires="x14">
            <control shapeId="1369" r:id="rId41" name="Check Box 345">
              <controlPr defaultSize="0" autoFill="0" autoLine="0" autoPict="0">
                <anchor moveWithCells="1">
                  <from>
                    <xdr:col>6</xdr:col>
                    <xdr:colOff>190500</xdr:colOff>
                    <xdr:row>306</xdr:row>
                    <xdr:rowOff>28575</xdr:rowOff>
                  </from>
                  <to>
                    <xdr:col>6</xdr:col>
                    <xdr:colOff>504825</xdr:colOff>
                    <xdr:row>307</xdr:row>
                    <xdr:rowOff>38100</xdr:rowOff>
                  </to>
                </anchor>
              </controlPr>
            </control>
          </mc:Choice>
        </mc:AlternateContent>
        <mc:AlternateContent xmlns:mc="http://schemas.openxmlformats.org/markup-compatibility/2006">
          <mc:Choice Requires="x14">
            <control shapeId="1370" r:id="rId42" name="Check Box 346">
              <controlPr defaultSize="0" autoFill="0" autoLine="0" autoPict="0">
                <anchor moveWithCells="1">
                  <from>
                    <xdr:col>6</xdr:col>
                    <xdr:colOff>190500</xdr:colOff>
                    <xdr:row>307</xdr:row>
                    <xdr:rowOff>28575</xdr:rowOff>
                  </from>
                  <to>
                    <xdr:col>6</xdr:col>
                    <xdr:colOff>504825</xdr:colOff>
                    <xdr:row>308</xdr:row>
                    <xdr:rowOff>38100</xdr:rowOff>
                  </to>
                </anchor>
              </controlPr>
            </control>
          </mc:Choice>
        </mc:AlternateContent>
        <mc:AlternateContent xmlns:mc="http://schemas.openxmlformats.org/markup-compatibility/2006">
          <mc:Choice Requires="x14">
            <control shapeId="1373" r:id="rId43" name="Check Box 349">
              <controlPr defaultSize="0" autoFill="0" autoLine="0" autoPict="0">
                <anchor moveWithCells="1">
                  <from>
                    <xdr:col>6</xdr:col>
                    <xdr:colOff>180975</xdr:colOff>
                    <xdr:row>312</xdr:row>
                    <xdr:rowOff>28575</xdr:rowOff>
                  </from>
                  <to>
                    <xdr:col>6</xdr:col>
                    <xdr:colOff>485775</xdr:colOff>
                    <xdr:row>313</xdr:row>
                    <xdr:rowOff>28575</xdr:rowOff>
                  </to>
                </anchor>
              </controlPr>
            </control>
          </mc:Choice>
        </mc:AlternateContent>
        <mc:AlternateContent xmlns:mc="http://schemas.openxmlformats.org/markup-compatibility/2006">
          <mc:Choice Requires="x14">
            <control shapeId="1374" r:id="rId44" name="Check Box 350">
              <controlPr defaultSize="0" autoFill="0" autoLine="0" autoPict="0">
                <anchor moveWithCells="1">
                  <from>
                    <xdr:col>6</xdr:col>
                    <xdr:colOff>180975</xdr:colOff>
                    <xdr:row>311</xdr:row>
                    <xdr:rowOff>28575</xdr:rowOff>
                  </from>
                  <to>
                    <xdr:col>6</xdr:col>
                    <xdr:colOff>495300</xdr:colOff>
                    <xdr:row>312</xdr:row>
                    <xdr:rowOff>38100</xdr:rowOff>
                  </to>
                </anchor>
              </controlPr>
            </control>
          </mc:Choice>
        </mc:AlternateContent>
        <mc:AlternateContent xmlns:mc="http://schemas.openxmlformats.org/markup-compatibility/2006">
          <mc:Choice Requires="x14">
            <control shapeId="1375" r:id="rId45" name="Check Box 351">
              <controlPr defaultSize="0" autoFill="0" autoLine="0" autoPict="0">
                <anchor moveWithCells="1">
                  <from>
                    <xdr:col>6</xdr:col>
                    <xdr:colOff>180975</xdr:colOff>
                    <xdr:row>313</xdr:row>
                    <xdr:rowOff>28575</xdr:rowOff>
                  </from>
                  <to>
                    <xdr:col>6</xdr:col>
                    <xdr:colOff>485775</xdr:colOff>
                    <xdr:row>314</xdr:row>
                    <xdr:rowOff>9525</xdr:rowOff>
                  </to>
                </anchor>
              </controlPr>
            </control>
          </mc:Choice>
        </mc:AlternateContent>
        <mc:AlternateContent xmlns:mc="http://schemas.openxmlformats.org/markup-compatibility/2006">
          <mc:Choice Requires="x14">
            <control shapeId="1376" r:id="rId46" name="Check Box 352">
              <controlPr defaultSize="0" autoFill="0" autoLine="0" autoPict="0">
                <anchor moveWithCells="1">
                  <from>
                    <xdr:col>8</xdr:col>
                    <xdr:colOff>123825</xdr:colOff>
                    <xdr:row>385</xdr:row>
                    <xdr:rowOff>0</xdr:rowOff>
                  </from>
                  <to>
                    <xdr:col>8</xdr:col>
                    <xdr:colOff>428625</xdr:colOff>
                    <xdr:row>386</xdr:row>
                    <xdr:rowOff>28575</xdr:rowOff>
                  </to>
                </anchor>
              </controlPr>
            </control>
          </mc:Choice>
        </mc:AlternateContent>
        <mc:AlternateContent xmlns:mc="http://schemas.openxmlformats.org/markup-compatibility/2006">
          <mc:Choice Requires="x14">
            <control shapeId="1377" r:id="rId47" name="Check Box 353">
              <controlPr defaultSize="0" autoFill="0" autoLine="0" autoPict="0">
                <anchor moveWithCells="1">
                  <from>
                    <xdr:col>10</xdr:col>
                    <xdr:colOff>47625</xdr:colOff>
                    <xdr:row>385</xdr:row>
                    <xdr:rowOff>28575</xdr:rowOff>
                  </from>
                  <to>
                    <xdr:col>10</xdr:col>
                    <xdr:colOff>352425</xdr:colOff>
                    <xdr:row>386</xdr:row>
                    <xdr:rowOff>38100</xdr:rowOff>
                  </to>
                </anchor>
              </controlPr>
            </control>
          </mc:Choice>
        </mc:AlternateContent>
        <mc:AlternateContent xmlns:mc="http://schemas.openxmlformats.org/markup-compatibility/2006">
          <mc:Choice Requires="x14">
            <control shapeId="1378" r:id="rId48" name="Check Box 354">
              <controlPr defaultSize="0" autoFill="0" autoLine="0" autoPict="0">
                <anchor moveWithCells="1">
                  <from>
                    <xdr:col>8</xdr:col>
                    <xdr:colOff>47625</xdr:colOff>
                    <xdr:row>396</xdr:row>
                    <xdr:rowOff>0</xdr:rowOff>
                  </from>
                  <to>
                    <xdr:col>8</xdr:col>
                    <xdr:colOff>352425</xdr:colOff>
                    <xdr:row>397</xdr:row>
                    <xdr:rowOff>0</xdr:rowOff>
                  </to>
                </anchor>
              </controlPr>
            </control>
          </mc:Choice>
        </mc:AlternateContent>
        <mc:AlternateContent xmlns:mc="http://schemas.openxmlformats.org/markup-compatibility/2006">
          <mc:Choice Requires="x14">
            <control shapeId="1379" r:id="rId49" name="Check Box 355">
              <controlPr defaultSize="0" autoFill="0" autoLine="0" autoPict="0">
                <anchor moveWithCells="1">
                  <from>
                    <xdr:col>10</xdr:col>
                    <xdr:colOff>28575</xdr:colOff>
                    <xdr:row>396</xdr:row>
                    <xdr:rowOff>0</xdr:rowOff>
                  </from>
                  <to>
                    <xdr:col>10</xdr:col>
                    <xdr:colOff>333375</xdr:colOff>
                    <xdr:row>397</xdr:row>
                    <xdr:rowOff>0</xdr:rowOff>
                  </to>
                </anchor>
              </controlPr>
            </control>
          </mc:Choice>
        </mc:AlternateContent>
        <mc:AlternateContent xmlns:mc="http://schemas.openxmlformats.org/markup-compatibility/2006">
          <mc:Choice Requires="x14">
            <control shapeId="1430" r:id="rId50" name="Check Box 406">
              <controlPr defaultSize="0" autoFill="0" autoLine="0" autoPict="0">
                <anchor moveWithCells="1">
                  <from>
                    <xdr:col>8</xdr:col>
                    <xdr:colOff>76200</xdr:colOff>
                    <xdr:row>321</xdr:row>
                    <xdr:rowOff>66675</xdr:rowOff>
                  </from>
                  <to>
                    <xdr:col>8</xdr:col>
                    <xdr:colOff>333375</xdr:colOff>
                    <xdr:row>322</xdr:row>
                    <xdr:rowOff>0</xdr:rowOff>
                  </to>
                </anchor>
              </controlPr>
            </control>
          </mc:Choice>
        </mc:AlternateContent>
        <mc:AlternateContent xmlns:mc="http://schemas.openxmlformats.org/markup-compatibility/2006">
          <mc:Choice Requires="x14">
            <control shapeId="1431" r:id="rId51" name="Check Box 407">
              <controlPr defaultSize="0" autoFill="0" autoLine="0" autoPict="0">
                <anchor moveWithCells="1">
                  <from>
                    <xdr:col>10</xdr:col>
                    <xdr:colOff>28575</xdr:colOff>
                    <xdr:row>321</xdr:row>
                    <xdr:rowOff>66675</xdr:rowOff>
                  </from>
                  <to>
                    <xdr:col>10</xdr:col>
                    <xdr:colOff>314325</xdr:colOff>
                    <xdr:row>322</xdr:row>
                    <xdr:rowOff>0</xdr:rowOff>
                  </to>
                </anchor>
              </controlPr>
            </control>
          </mc:Choice>
        </mc:AlternateContent>
        <mc:AlternateContent xmlns:mc="http://schemas.openxmlformats.org/markup-compatibility/2006">
          <mc:Choice Requires="x14">
            <control shapeId="1432" r:id="rId52" name="Check Box 408">
              <controlPr defaultSize="0" autoFill="0" autoLine="0" autoPict="0">
                <anchor moveWithCells="1">
                  <from>
                    <xdr:col>10</xdr:col>
                    <xdr:colOff>276225</xdr:colOff>
                    <xdr:row>325</xdr:row>
                    <xdr:rowOff>28575</xdr:rowOff>
                  </from>
                  <to>
                    <xdr:col>10</xdr:col>
                    <xdr:colOff>533400</xdr:colOff>
                    <xdr:row>326</xdr:row>
                    <xdr:rowOff>28575</xdr:rowOff>
                  </to>
                </anchor>
              </controlPr>
            </control>
          </mc:Choice>
        </mc:AlternateContent>
        <mc:AlternateContent xmlns:mc="http://schemas.openxmlformats.org/markup-compatibility/2006">
          <mc:Choice Requires="x14">
            <control shapeId="1436" r:id="rId53" name="Check Box 412">
              <controlPr defaultSize="0" autoFill="0" autoLine="0" autoPict="0">
                <anchor moveWithCells="1">
                  <from>
                    <xdr:col>10</xdr:col>
                    <xdr:colOff>276225</xdr:colOff>
                    <xdr:row>328</xdr:row>
                    <xdr:rowOff>28575</xdr:rowOff>
                  </from>
                  <to>
                    <xdr:col>10</xdr:col>
                    <xdr:colOff>533400</xdr:colOff>
                    <xdr:row>329</xdr:row>
                    <xdr:rowOff>28575</xdr:rowOff>
                  </to>
                </anchor>
              </controlPr>
            </control>
          </mc:Choice>
        </mc:AlternateContent>
        <mc:AlternateContent xmlns:mc="http://schemas.openxmlformats.org/markup-compatibility/2006">
          <mc:Choice Requires="x14">
            <control shapeId="1437" r:id="rId54" name="Check Box 413">
              <controlPr defaultSize="0" autoFill="0" autoLine="0" autoPict="0">
                <anchor moveWithCells="1">
                  <from>
                    <xdr:col>10</xdr:col>
                    <xdr:colOff>276225</xdr:colOff>
                    <xdr:row>331</xdr:row>
                    <xdr:rowOff>28575</xdr:rowOff>
                  </from>
                  <to>
                    <xdr:col>10</xdr:col>
                    <xdr:colOff>533400</xdr:colOff>
                    <xdr:row>332</xdr:row>
                    <xdr:rowOff>28575</xdr:rowOff>
                  </to>
                </anchor>
              </controlPr>
            </control>
          </mc:Choice>
        </mc:AlternateContent>
        <mc:AlternateContent xmlns:mc="http://schemas.openxmlformats.org/markup-compatibility/2006">
          <mc:Choice Requires="x14">
            <control shapeId="1438" r:id="rId55" name="Check Box 414">
              <controlPr defaultSize="0" autoFill="0" autoLine="0" autoPict="0">
                <anchor moveWithCells="1">
                  <from>
                    <xdr:col>10</xdr:col>
                    <xdr:colOff>276225</xdr:colOff>
                    <xdr:row>334</xdr:row>
                    <xdr:rowOff>28575</xdr:rowOff>
                  </from>
                  <to>
                    <xdr:col>10</xdr:col>
                    <xdr:colOff>533400</xdr:colOff>
                    <xdr:row>335</xdr:row>
                    <xdr:rowOff>28575</xdr:rowOff>
                  </to>
                </anchor>
              </controlPr>
            </control>
          </mc:Choice>
        </mc:AlternateContent>
        <mc:AlternateContent xmlns:mc="http://schemas.openxmlformats.org/markup-compatibility/2006">
          <mc:Choice Requires="x14">
            <control shapeId="1449" r:id="rId56" name="Check Box 425">
              <controlPr defaultSize="0" autoFill="0" autoLine="0" autoPict="0">
                <anchor moveWithCells="1">
                  <from>
                    <xdr:col>8</xdr:col>
                    <xdr:colOff>266700</xdr:colOff>
                    <xdr:row>151</xdr:row>
                    <xdr:rowOff>47625</xdr:rowOff>
                  </from>
                  <to>
                    <xdr:col>8</xdr:col>
                    <xdr:colOff>523875</xdr:colOff>
                    <xdr:row>152</xdr:row>
                    <xdr:rowOff>9525</xdr:rowOff>
                  </to>
                </anchor>
              </controlPr>
            </control>
          </mc:Choice>
        </mc:AlternateContent>
        <mc:AlternateContent xmlns:mc="http://schemas.openxmlformats.org/markup-compatibility/2006">
          <mc:Choice Requires="x14">
            <control shapeId="1450" r:id="rId57" name="Check Box 426">
              <controlPr defaultSize="0" autoFill="0" autoLine="0" autoPict="0">
                <anchor moveWithCells="1">
                  <from>
                    <xdr:col>8</xdr:col>
                    <xdr:colOff>276225</xdr:colOff>
                    <xdr:row>151</xdr:row>
                    <xdr:rowOff>238125</xdr:rowOff>
                  </from>
                  <to>
                    <xdr:col>8</xdr:col>
                    <xdr:colOff>523875</xdr:colOff>
                    <xdr:row>153</xdr:row>
                    <xdr:rowOff>28575</xdr:rowOff>
                  </to>
                </anchor>
              </controlPr>
            </control>
          </mc:Choice>
        </mc:AlternateContent>
        <mc:AlternateContent xmlns:mc="http://schemas.openxmlformats.org/markup-compatibility/2006">
          <mc:Choice Requires="x14">
            <control shapeId="1465" r:id="rId58" name="Check Box 441">
              <controlPr defaultSize="0" autoFill="0" autoLine="0" autoPict="0">
                <anchor moveWithCells="1">
                  <from>
                    <xdr:col>8</xdr:col>
                    <xdr:colOff>76200</xdr:colOff>
                    <xdr:row>341</xdr:row>
                    <xdr:rowOff>9525</xdr:rowOff>
                  </from>
                  <to>
                    <xdr:col>8</xdr:col>
                    <xdr:colOff>333375</xdr:colOff>
                    <xdr:row>341</xdr:row>
                    <xdr:rowOff>180975</xdr:rowOff>
                  </to>
                </anchor>
              </controlPr>
            </control>
          </mc:Choice>
        </mc:AlternateContent>
        <mc:AlternateContent xmlns:mc="http://schemas.openxmlformats.org/markup-compatibility/2006">
          <mc:Choice Requires="x14">
            <control shapeId="1466" r:id="rId59" name="Check Box 442">
              <controlPr defaultSize="0" autoFill="0" autoLine="0" autoPict="0">
                <anchor moveWithCells="1">
                  <from>
                    <xdr:col>10</xdr:col>
                    <xdr:colOff>28575</xdr:colOff>
                    <xdr:row>341</xdr:row>
                    <xdr:rowOff>9525</xdr:rowOff>
                  </from>
                  <to>
                    <xdr:col>10</xdr:col>
                    <xdr:colOff>314325</xdr:colOff>
                    <xdr:row>341</xdr:row>
                    <xdr:rowOff>180975</xdr:rowOff>
                  </to>
                </anchor>
              </controlPr>
            </control>
          </mc:Choice>
        </mc:AlternateContent>
        <mc:AlternateContent xmlns:mc="http://schemas.openxmlformats.org/markup-compatibility/2006">
          <mc:Choice Requires="x14">
            <control shapeId="1467" r:id="rId60" name="Check Box 443">
              <controlPr defaultSize="0" autoFill="0" autoLine="0" autoPict="0">
                <anchor moveWithCells="1">
                  <from>
                    <xdr:col>8</xdr:col>
                    <xdr:colOff>104775</xdr:colOff>
                    <xdr:row>339</xdr:row>
                    <xdr:rowOff>0</xdr:rowOff>
                  </from>
                  <to>
                    <xdr:col>8</xdr:col>
                    <xdr:colOff>352425</xdr:colOff>
                    <xdr:row>339</xdr:row>
                    <xdr:rowOff>180975</xdr:rowOff>
                  </to>
                </anchor>
              </controlPr>
            </control>
          </mc:Choice>
        </mc:AlternateContent>
        <mc:AlternateContent xmlns:mc="http://schemas.openxmlformats.org/markup-compatibility/2006">
          <mc:Choice Requires="x14">
            <control shapeId="1468" r:id="rId61" name="Check Box 444">
              <controlPr defaultSize="0" autoFill="0" autoLine="0" autoPict="0">
                <anchor moveWithCells="1">
                  <from>
                    <xdr:col>10</xdr:col>
                    <xdr:colOff>47625</xdr:colOff>
                    <xdr:row>339</xdr:row>
                    <xdr:rowOff>0</xdr:rowOff>
                  </from>
                  <to>
                    <xdr:col>10</xdr:col>
                    <xdr:colOff>342900</xdr:colOff>
                    <xdr:row>339</xdr:row>
                    <xdr:rowOff>180975</xdr:rowOff>
                  </to>
                </anchor>
              </controlPr>
            </control>
          </mc:Choice>
        </mc:AlternateContent>
        <mc:AlternateContent xmlns:mc="http://schemas.openxmlformats.org/markup-compatibility/2006">
          <mc:Choice Requires="x14">
            <control shapeId="1474" r:id="rId62" name="Check Box 450">
              <controlPr defaultSize="0" autoFill="0" autoLine="0" autoPict="0">
                <anchor moveWithCells="1">
                  <from>
                    <xdr:col>10</xdr:col>
                    <xdr:colOff>333375</xdr:colOff>
                    <xdr:row>185</xdr:row>
                    <xdr:rowOff>0</xdr:rowOff>
                  </from>
                  <to>
                    <xdr:col>10</xdr:col>
                    <xdr:colOff>600075</xdr:colOff>
                    <xdr:row>186</xdr:row>
                    <xdr:rowOff>9525</xdr:rowOff>
                  </to>
                </anchor>
              </controlPr>
            </control>
          </mc:Choice>
        </mc:AlternateContent>
        <mc:AlternateContent xmlns:mc="http://schemas.openxmlformats.org/markup-compatibility/2006">
          <mc:Choice Requires="x14">
            <control shapeId="1477" r:id="rId63" name="Check Box 453">
              <controlPr defaultSize="0" autoFill="0" autoLine="0" autoPict="0">
                <anchor moveWithCells="1">
                  <from>
                    <xdr:col>10</xdr:col>
                    <xdr:colOff>333375</xdr:colOff>
                    <xdr:row>174</xdr:row>
                    <xdr:rowOff>238125</xdr:rowOff>
                  </from>
                  <to>
                    <xdr:col>10</xdr:col>
                    <xdr:colOff>581025</xdr:colOff>
                    <xdr:row>176</xdr:row>
                    <xdr:rowOff>0</xdr:rowOff>
                  </to>
                </anchor>
              </controlPr>
            </control>
          </mc:Choice>
        </mc:AlternateContent>
        <mc:AlternateContent xmlns:mc="http://schemas.openxmlformats.org/markup-compatibility/2006">
          <mc:Choice Requires="x14">
            <control shapeId="1478" r:id="rId64" name="Check Box 454">
              <controlPr defaultSize="0" autoFill="0" autoLine="0" autoPict="0">
                <anchor moveWithCells="1">
                  <from>
                    <xdr:col>10</xdr:col>
                    <xdr:colOff>333375</xdr:colOff>
                    <xdr:row>177</xdr:row>
                    <xdr:rowOff>371475</xdr:rowOff>
                  </from>
                  <to>
                    <xdr:col>10</xdr:col>
                    <xdr:colOff>581025</xdr:colOff>
                    <xdr:row>178</xdr:row>
                    <xdr:rowOff>219075</xdr:rowOff>
                  </to>
                </anchor>
              </controlPr>
            </control>
          </mc:Choice>
        </mc:AlternateContent>
        <mc:AlternateContent xmlns:mc="http://schemas.openxmlformats.org/markup-compatibility/2006">
          <mc:Choice Requires="x14">
            <control shapeId="1479" r:id="rId65" name="Check Box 455">
              <controlPr defaultSize="0" autoFill="0" autoLine="0" autoPict="0">
                <anchor moveWithCells="1">
                  <from>
                    <xdr:col>10</xdr:col>
                    <xdr:colOff>333375</xdr:colOff>
                    <xdr:row>175</xdr:row>
                    <xdr:rowOff>228600</xdr:rowOff>
                  </from>
                  <to>
                    <xdr:col>10</xdr:col>
                    <xdr:colOff>581025</xdr:colOff>
                    <xdr:row>176</xdr:row>
                    <xdr:rowOff>238125</xdr:rowOff>
                  </to>
                </anchor>
              </controlPr>
            </control>
          </mc:Choice>
        </mc:AlternateContent>
        <mc:AlternateContent xmlns:mc="http://schemas.openxmlformats.org/markup-compatibility/2006">
          <mc:Choice Requires="x14">
            <control shapeId="1480" r:id="rId66" name="Check Box 456">
              <controlPr defaultSize="0" autoFill="0" autoLine="0" autoPict="0">
                <anchor moveWithCells="1">
                  <from>
                    <xdr:col>10</xdr:col>
                    <xdr:colOff>333375</xdr:colOff>
                    <xdr:row>173</xdr:row>
                    <xdr:rowOff>219075</xdr:rowOff>
                  </from>
                  <to>
                    <xdr:col>10</xdr:col>
                    <xdr:colOff>581025</xdr:colOff>
                    <xdr:row>174</xdr:row>
                    <xdr:rowOff>219075</xdr:rowOff>
                  </to>
                </anchor>
              </controlPr>
            </control>
          </mc:Choice>
        </mc:AlternateContent>
        <mc:AlternateContent xmlns:mc="http://schemas.openxmlformats.org/markup-compatibility/2006">
          <mc:Choice Requires="x14">
            <control shapeId="1481" r:id="rId67" name="Check Box 457">
              <controlPr defaultSize="0" autoFill="0" autoLine="0" autoPict="0">
                <anchor moveWithCells="1">
                  <from>
                    <xdr:col>10</xdr:col>
                    <xdr:colOff>333375</xdr:colOff>
                    <xdr:row>177</xdr:row>
                    <xdr:rowOff>66675</xdr:rowOff>
                  </from>
                  <to>
                    <xdr:col>10</xdr:col>
                    <xdr:colOff>581025</xdr:colOff>
                    <xdr:row>177</xdr:row>
                    <xdr:rowOff>314325</xdr:rowOff>
                  </to>
                </anchor>
              </controlPr>
            </control>
          </mc:Choice>
        </mc:AlternateContent>
        <mc:AlternateContent xmlns:mc="http://schemas.openxmlformats.org/markup-compatibility/2006">
          <mc:Choice Requires="x14">
            <control shapeId="1482" r:id="rId68" name="Check Box 458">
              <controlPr defaultSize="0" autoFill="0" autoLine="0" autoPict="0">
                <anchor moveWithCells="1">
                  <from>
                    <xdr:col>10</xdr:col>
                    <xdr:colOff>333375</xdr:colOff>
                    <xdr:row>185</xdr:row>
                    <xdr:rowOff>238125</xdr:rowOff>
                  </from>
                  <to>
                    <xdr:col>10</xdr:col>
                    <xdr:colOff>600075</xdr:colOff>
                    <xdr:row>187</xdr:row>
                    <xdr:rowOff>0</xdr:rowOff>
                  </to>
                </anchor>
              </controlPr>
            </control>
          </mc:Choice>
        </mc:AlternateContent>
        <mc:AlternateContent xmlns:mc="http://schemas.openxmlformats.org/markup-compatibility/2006">
          <mc:Choice Requires="x14">
            <control shapeId="1483" r:id="rId69" name="Check Box 459">
              <controlPr defaultSize="0" autoFill="0" autoLine="0" autoPict="0">
                <anchor moveWithCells="1">
                  <from>
                    <xdr:col>10</xdr:col>
                    <xdr:colOff>333375</xdr:colOff>
                    <xdr:row>191</xdr:row>
                    <xdr:rowOff>28575</xdr:rowOff>
                  </from>
                  <to>
                    <xdr:col>10</xdr:col>
                    <xdr:colOff>581025</xdr:colOff>
                    <xdr:row>192</xdr:row>
                    <xdr:rowOff>28575</xdr:rowOff>
                  </to>
                </anchor>
              </controlPr>
            </control>
          </mc:Choice>
        </mc:AlternateContent>
        <mc:AlternateContent xmlns:mc="http://schemas.openxmlformats.org/markup-compatibility/2006">
          <mc:Choice Requires="x14">
            <control shapeId="1484" r:id="rId70" name="Check Box 460">
              <controlPr defaultSize="0" autoFill="0" autoLine="0" autoPict="0">
                <anchor moveWithCells="1">
                  <from>
                    <xdr:col>10</xdr:col>
                    <xdr:colOff>333375</xdr:colOff>
                    <xdr:row>192</xdr:row>
                    <xdr:rowOff>28575</xdr:rowOff>
                  </from>
                  <to>
                    <xdr:col>10</xdr:col>
                    <xdr:colOff>581025</xdr:colOff>
                    <xdr:row>193</xdr:row>
                    <xdr:rowOff>28575</xdr:rowOff>
                  </to>
                </anchor>
              </controlPr>
            </control>
          </mc:Choice>
        </mc:AlternateContent>
        <mc:AlternateContent xmlns:mc="http://schemas.openxmlformats.org/markup-compatibility/2006">
          <mc:Choice Requires="x14">
            <control shapeId="1487" r:id="rId71" name="Check Box 463">
              <controlPr defaultSize="0" autoFill="0" autoLine="0" autoPict="0">
                <anchor moveWithCells="1">
                  <from>
                    <xdr:col>10</xdr:col>
                    <xdr:colOff>333375</xdr:colOff>
                    <xdr:row>201</xdr:row>
                    <xdr:rowOff>28575</xdr:rowOff>
                  </from>
                  <to>
                    <xdr:col>10</xdr:col>
                    <xdr:colOff>581025</xdr:colOff>
                    <xdr:row>202</xdr:row>
                    <xdr:rowOff>28575</xdr:rowOff>
                  </to>
                </anchor>
              </controlPr>
            </control>
          </mc:Choice>
        </mc:AlternateContent>
        <mc:AlternateContent xmlns:mc="http://schemas.openxmlformats.org/markup-compatibility/2006">
          <mc:Choice Requires="x14">
            <control shapeId="1488" r:id="rId72" name="Check Box 464">
              <controlPr defaultSize="0" autoFill="0" autoLine="0" autoPict="0">
                <anchor moveWithCells="1">
                  <from>
                    <xdr:col>10</xdr:col>
                    <xdr:colOff>333375</xdr:colOff>
                    <xdr:row>202</xdr:row>
                    <xdr:rowOff>28575</xdr:rowOff>
                  </from>
                  <to>
                    <xdr:col>10</xdr:col>
                    <xdr:colOff>581025</xdr:colOff>
                    <xdr:row>202</xdr:row>
                    <xdr:rowOff>276225</xdr:rowOff>
                  </to>
                </anchor>
              </controlPr>
            </control>
          </mc:Choice>
        </mc:AlternateContent>
        <mc:AlternateContent xmlns:mc="http://schemas.openxmlformats.org/markup-compatibility/2006">
          <mc:Choice Requires="x14">
            <control shapeId="1489" r:id="rId73" name="Check Box 465">
              <controlPr defaultSize="0" autoFill="0" autoLine="0" autoPict="0">
                <anchor moveWithCells="1">
                  <from>
                    <xdr:col>10</xdr:col>
                    <xdr:colOff>333375</xdr:colOff>
                    <xdr:row>203</xdr:row>
                    <xdr:rowOff>28575</xdr:rowOff>
                  </from>
                  <to>
                    <xdr:col>10</xdr:col>
                    <xdr:colOff>581025</xdr:colOff>
                    <xdr:row>203</xdr:row>
                    <xdr:rowOff>276225</xdr:rowOff>
                  </to>
                </anchor>
              </controlPr>
            </control>
          </mc:Choice>
        </mc:AlternateContent>
        <mc:AlternateContent xmlns:mc="http://schemas.openxmlformats.org/markup-compatibility/2006">
          <mc:Choice Requires="x14">
            <control shapeId="1490" r:id="rId74" name="Check Box 466">
              <controlPr defaultSize="0" autoFill="0" autoLine="0" autoPict="0">
                <anchor moveWithCells="1">
                  <from>
                    <xdr:col>10</xdr:col>
                    <xdr:colOff>333375</xdr:colOff>
                    <xdr:row>206</xdr:row>
                    <xdr:rowOff>28575</xdr:rowOff>
                  </from>
                  <to>
                    <xdr:col>10</xdr:col>
                    <xdr:colOff>581025</xdr:colOff>
                    <xdr:row>207</xdr:row>
                    <xdr:rowOff>28575</xdr:rowOff>
                  </to>
                </anchor>
              </controlPr>
            </control>
          </mc:Choice>
        </mc:AlternateContent>
        <mc:AlternateContent xmlns:mc="http://schemas.openxmlformats.org/markup-compatibility/2006">
          <mc:Choice Requires="x14">
            <control shapeId="1491" r:id="rId75" name="Check Box 467">
              <controlPr defaultSize="0" autoFill="0" autoLine="0" autoPict="0">
                <anchor moveWithCells="1">
                  <from>
                    <xdr:col>10</xdr:col>
                    <xdr:colOff>333375</xdr:colOff>
                    <xdr:row>207</xdr:row>
                    <xdr:rowOff>28575</xdr:rowOff>
                  </from>
                  <to>
                    <xdr:col>10</xdr:col>
                    <xdr:colOff>581025</xdr:colOff>
                    <xdr:row>208</xdr:row>
                    <xdr:rowOff>28575</xdr:rowOff>
                  </to>
                </anchor>
              </controlPr>
            </control>
          </mc:Choice>
        </mc:AlternateContent>
        <mc:AlternateContent xmlns:mc="http://schemas.openxmlformats.org/markup-compatibility/2006">
          <mc:Choice Requires="x14">
            <control shapeId="1492" r:id="rId76" name="Check Box 468">
              <controlPr defaultSize="0" autoFill="0" autoLine="0" autoPict="0">
                <anchor moveWithCells="1">
                  <from>
                    <xdr:col>10</xdr:col>
                    <xdr:colOff>333375</xdr:colOff>
                    <xdr:row>208</xdr:row>
                    <xdr:rowOff>28575</xdr:rowOff>
                  </from>
                  <to>
                    <xdr:col>10</xdr:col>
                    <xdr:colOff>581025</xdr:colOff>
                    <xdr:row>209</xdr:row>
                    <xdr:rowOff>28575</xdr:rowOff>
                  </to>
                </anchor>
              </controlPr>
            </control>
          </mc:Choice>
        </mc:AlternateContent>
        <mc:AlternateContent xmlns:mc="http://schemas.openxmlformats.org/markup-compatibility/2006">
          <mc:Choice Requires="x14">
            <control shapeId="1493" r:id="rId77" name="Check Box 469">
              <controlPr defaultSize="0" autoFill="0" autoLine="0" autoPict="0">
                <anchor moveWithCells="1">
                  <from>
                    <xdr:col>10</xdr:col>
                    <xdr:colOff>333375</xdr:colOff>
                    <xdr:row>209</xdr:row>
                    <xdr:rowOff>28575</xdr:rowOff>
                  </from>
                  <to>
                    <xdr:col>10</xdr:col>
                    <xdr:colOff>581025</xdr:colOff>
                    <xdr:row>210</xdr:row>
                    <xdr:rowOff>28575</xdr:rowOff>
                  </to>
                </anchor>
              </controlPr>
            </control>
          </mc:Choice>
        </mc:AlternateContent>
        <mc:AlternateContent xmlns:mc="http://schemas.openxmlformats.org/markup-compatibility/2006">
          <mc:Choice Requires="x14">
            <control shapeId="1494" r:id="rId78" name="Check Box 470">
              <controlPr defaultSize="0" autoFill="0" autoLine="0" autoPict="0">
                <anchor moveWithCells="1">
                  <from>
                    <xdr:col>10</xdr:col>
                    <xdr:colOff>333375</xdr:colOff>
                    <xdr:row>213</xdr:row>
                    <xdr:rowOff>28575</xdr:rowOff>
                  </from>
                  <to>
                    <xdr:col>10</xdr:col>
                    <xdr:colOff>581025</xdr:colOff>
                    <xdr:row>214</xdr:row>
                    <xdr:rowOff>28575</xdr:rowOff>
                  </to>
                </anchor>
              </controlPr>
            </control>
          </mc:Choice>
        </mc:AlternateContent>
        <mc:AlternateContent xmlns:mc="http://schemas.openxmlformats.org/markup-compatibility/2006">
          <mc:Choice Requires="x14">
            <control shapeId="1495" r:id="rId79" name="Check Box 471">
              <controlPr defaultSize="0" autoFill="0" autoLine="0" autoPict="0">
                <anchor moveWithCells="1">
                  <from>
                    <xdr:col>10</xdr:col>
                    <xdr:colOff>333375</xdr:colOff>
                    <xdr:row>214</xdr:row>
                    <xdr:rowOff>28575</xdr:rowOff>
                  </from>
                  <to>
                    <xdr:col>10</xdr:col>
                    <xdr:colOff>581025</xdr:colOff>
                    <xdr:row>215</xdr:row>
                    <xdr:rowOff>28575</xdr:rowOff>
                  </to>
                </anchor>
              </controlPr>
            </control>
          </mc:Choice>
        </mc:AlternateContent>
        <mc:AlternateContent xmlns:mc="http://schemas.openxmlformats.org/markup-compatibility/2006">
          <mc:Choice Requires="x14">
            <control shapeId="1496" r:id="rId80" name="Check Box 472">
              <controlPr defaultSize="0" autoFill="0" autoLine="0" autoPict="0">
                <anchor moveWithCells="1">
                  <from>
                    <xdr:col>10</xdr:col>
                    <xdr:colOff>333375</xdr:colOff>
                    <xdr:row>215</xdr:row>
                    <xdr:rowOff>28575</xdr:rowOff>
                  </from>
                  <to>
                    <xdr:col>10</xdr:col>
                    <xdr:colOff>581025</xdr:colOff>
                    <xdr:row>216</xdr:row>
                    <xdr:rowOff>28575</xdr:rowOff>
                  </to>
                </anchor>
              </controlPr>
            </control>
          </mc:Choice>
        </mc:AlternateContent>
        <mc:AlternateContent xmlns:mc="http://schemas.openxmlformats.org/markup-compatibility/2006">
          <mc:Choice Requires="x14">
            <control shapeId="1497" r:id="rId81" name="Check Box 473">
              <controlPr defaultSize="0" autoFill="0" autoLine="0" autoPict="0">
                <anchor moveWithCells="1">
                  <from>
                    <xdr:col>10</xdr:col>
                    <xdr:colOff>333375</xdr:colOff>
                    <xdr:row>216</xdr:row>
                    <xdr:rowOff>28575</xdr:rowOff>
                  </from>
                  <to>
                    <xdr:col>10</xdr:col>
                    <xdr:colOff>581025</xdr:colOff>
                    <xdr:row>217</xdr:row>
                    <xdr:rowOff>28575</xdr:rowOff>
                  </to>
                </anchor>
              </controlPr>
            </control>
          </mc:Choice>
        </mc:AlternateContent>
        <mc:AlternateContent xmlns:mc="http://schemas.openxmlformats.org/markup-compatibility/2006">
          <mc:Choice Requires="x14">
            <control shapeId="1498" r:id="rId82" name="Check Box 474">
              <controlPr defaultSize="0" autoFill="0" autoLine="0" autoPict="0">
                <anchor moveWithCells="1">
                  <from>
                    <xdr:col>10</xdr:col>
                    <xdr:colOff>333375</xdr:colOff>
                    <xdr:row>217</xdr:row>
                    <xdr:rowOff>28575</xdr:rowOff>
                  </from>
                  <to>
                    <xdr:col>10</xdr:col>
                    <xdr:colOff>581025</xdr:colOff>
                    <xdr:row>218</xdr:row>
                    <xdr:rowOff>28575</xdr:rowOff>
                  </to>
                </anchor>
              </controlPr>
            </control>
          </mc:Choice>
        </mc:AlternateContent>
        <mc:AlternateContent xmlns:mc="http://schemas.openxmlformats.org/markup-compatibility/2006">
          <mc:Choice Requires="x14">
            <control shapeId="1499" r:id="rId83" name="Check Box 475">
              <controlPr defaultSize="0" autoFill="0" autoLine="0" autoPict="0">
                <anchor moveWithCells="1">
                  <from>
                    <xdr:col>10</xdr:col>
                    <xdr:colOff>333375</xdr:colOff>
                    <xdr:row>218</xdr:row>
                    <xdr:rowOff>28575</xdr:rowOff>
                  </from>
                  <to>
                    <xdr:col>10</xdr:col>
                    <xdr:colOff>581025</xdr:colOff>
                    <xdr:row>219</xdr:row>
                    <xdr:rowOff>28575</xdr:rowOff>
                  </to>
                </anchor>
              </controlPr>
            </control>
          </mc:Choice>
        </mc:AlternateContent>
        <mc:AlternateContent xmlns:mc="http://schemas.openxmlformats.org/markup-compatibility/2006">
          <mc:Choice Requires="x14">
            <control shapeId="1471" r:id="rId84" name="Check Box 447">
              <controlPr defaultSize="0" autoFill="0" autoLine="0" autoPict="0">
                <anchor moveWithCells="1">
                  <from>
                    <xdr:col>10</xdr:col>
                    <xdr:colOff>333375</xdr:colOff>
                    <xdr:row>187</xdr:row>
                    <xdr:rowOff>0</xdr:rowOff>
                  </from>
                  <to>
                    <xdr:col>10</xdr:col>
                    <xdr:colOff>581025</xdr:colOff>
                    <xdr:row>188</xdr:row>
                    <xdr:rowOff>9525</xdr:rowOff>
                  </to>
                </anchor>
              </controlPr>
            </control>
          </mc:Choice>
        </mc:AlternateContent>
        <mc:AlternateContent xmlns:mc="http://schemas.openxmlformats.org/markup-compatibility/2006">
          <mc:Choice Requires="x14">
            <control shapeId="1472" r:id="rId85" name="Check Box 448">
              <controlPr defaultSize="0" autoFill="0" autoLine="0" autoPict="0">
                <anchor moveWithCells="1">
                  <from>
                    <xdr:col>10</xdr:col>
                    <xdr:colOff>333375</xdr:colOff>
                    <xdr:row>187</xdr:row>
                    <xdr:rowOff>238125</xdr:rowOff>
                  </from>
                  <to>
                    <xdr:col>10</xdr:col>
                    <xdr:colOff>581025</xdr:colOff>
                    <xdr:row>188</xdr:row>
                    <xdr:rowOff>257175</xdr:rowOff>
                  </to>
                </anchor>
              </controlPr>
            </control>
          </mc:Choice>
        </mc:AlternateContent>
        <mc:AlternateContent xmlns:mc="http://schemas.openxmlformats.org/markup-compatibility/2006">
          <mc:Choice Requires="x14">
            <control shapeId="1473" r:id="rId86" name="Check Box 449">
              <controlPr defaultSize="0" autoFill="0" autoLine="0" autoPict="0">
                <anchor moveWithCells="1">
                  <from>
                    <xdr:col>10</xdr:col>
                    <xdr:colOff>333375</xdr:colOff>
                    <xdr:row>184</xdr:row>
                    <xdr:rowOff>0</xdr:rowOff>
                  </from>
                  <to>
                    <xdr:col>10</xdr:col>
                    <xdr:colOff>600075</xdr:colOff>
                    <xdr:row>185</xdr:row>
                    <xdr:rowOff>9525</xdr:rowOff>
                  </to>
                </anchor>
              </controlPr>
            </control>
          </mc:Choice>
        </mc:AlternateContent>
        <mc:AlternateContent xmlns:mc="http://schemas.openxmlformats.org/markup-compatibility/2006">
          <mc:Choice Requires="x14">
            <control shapeId="1486" r:id="rId87" name="Check Box 462">
              <controlPr defaultSize="0" autoFill="0" autoLine="0" autoPict="0">
                <anchor moveWithCells="1">
                  <from>
                    <xdr:col>10</xdr:col>
                    <xdr:colOff>333375</xdr:colOff>
                    <xdr:row>192</xdr:row>
                    <xdr:rowOff>28575</xdr:rowOff>
                  </from>
                  <to>
                    <xdr:col>10</xdr:col>
                    <xdr:colOff>581025</xdr:colOff>
                    <xdr:row>193</xdr:row>
                    <xdr:rowOff>28575</xdr:rowOff>
                  </to>
                </anchor>
              </controlPr>
            </control>
          </mc:Choice>
        </mc:AlternateContent>
        <mc:AlternateContent xmlns:mc="http://schemas.openxmlformats.org/markup-compatibility/2006">
          <mc:Choice Requires="x14">
            <control shapeId="1541" r:id="rId88" name="Check Box 517">
              <controlPr defaultSize="0" autoFill="0" autoLine="0" autoPict="0">
                <anchor moveWithCells="1">
                  <from>
                    <xdr:col>10</xdr:col>
                    <xdr:colOff>333375</xdr:colOff>
                    <xdr:row>193</xdr:row>
                    <xdr:rowOff>28575</xdr:rowOff>
                  </from>
                  <to>
                    <xdr:col>10</xdr:col>
                    <xdr:colOff>581025</xdr:colOff>
                    <xdr:row>194</xdr:row>
                    <xdr:rowOff>38100</xdr:rowOff>
                  </to>
                </anchor>
              </controlPr>
            </control>
          </mc:Choice>
        </mc:AlternateContent>
        <mc:AlternateContent xmlns:mc="http://schemas.openxmlformats.org/markup-compatibility/2006">
          <mc:Choice Requires="x14">
            <control shapeId="1542" r:id="rId89" name="Check Box 518">
              <controlPr defaultSize="0" autoFill="0" autoLine="0" autoPict="0">
                <anchor moveWithCells="1">
                  <from>
                    <xdr:col>10</xdr:col>
                    <xdr:colOff>333375</xdr:colOff>
                    <xdr:row>194</xdr:row>
                    <xdr:rowOff>28575</xdr:rowOff>
                  </from>
                  <to>
                    <xdr:col>10</xdr:col>
                    <xdr:colOff>581025</xdr:colOff>
                    <xdr:row>195</xdr:row>
                    <xdr:rowOff>38100</xdr:rowOff>
                  </to>
                </anchor>
              </controlPr>
            </control>
          </mc:Choice>
        </mc:AlternateContent>
        <mc:AlternateContent xmlns:mc="http://schemas.openxmlformats.org/markup-compatibility/2006">
          <mc:Choice Requires="x14">
            <control shapeId="1543" r:id="rId90" name="Check Box 519">
              <controlPr defaultSize="0" autoFill="0" autoLine="0" autoPict="0">
                <anchor moveWithCells="1">
                  <from>
                    <xdr:col>10</xdr:col>
                    <xdr:colOff>333375</xdr:colOff>
                    <xdr:row>195</xdr:row>
                    <xdr:rowOff>28575</xdr:rowOff>
                  </from>
                  <to>
                    <xdr:col>10</xdr:col>
                    <xdr:colOff>581025</xdr:colOff>
                    <xdr:row>196</xdr:row>
                    <xdr:rowOff>38100</xdr:rowOff>
                  </to>
                </anchor>
              </controlPr>
            </control>
          </mc:Choice>
        </mc:AlternateContent>
        <mc:AlternateContent xmlns:mc="http://schemas.openxmlformats.org/markup-compatibility/2006">
          <mc:Choice Requires="x14">
            <control shapeId="1485" r:id="rId91" name="Check Box 461">
              <controlPr defaultSize="0" autoFill="0" autoLine="0" autoPict="0">
                <anchor moveWithCells="1">
                  <from>
                    <xdr:col>10</xdr:col>
                    <xdr:colOff>333375</xdr:colOff>
                    <xdr:row>197</xdr:row>
                    <xdr:rowOff>28575</xdr:rowOff>
                  </from>
                  <to>
                    <xdr:col>10</xdr:col>
                    <xdr:colOff>581025</xdr:colOff>
                    <xdr:row>198</xdr:row>
                    <xdr:rowOff>28575</xdr:rowOff>
                  </to>
                </anchor>
              </controlPr>
            </control>
          </mc:Choice>
        </mc:AlternateContent>
        <mc:AlternateContent xmlns:mc="http://schemas.openxmlformats.org/markup-compatibility/2006">
          <mc:Choice Requires="x14">
            <control shapeId="1544" r:id="rId92" name="Check Box 520">
              <controlPr defaultSize="0" autoFill="0" autoLine="0" autoPict="0">
                <anchor moveWithCells="1">
                  <from>
                    <xdr:col>10</xdr:col>
                    <xdr:colOff>333375</xdr:colOff>
                    <xdr:row>196</xdr:row>
                    <xdr:rowOff>28575</xdr:rowOff>
                  </from>
                  <to>
                    <xdr:col>10</xdr:col>
                    <xdr:colOff>581025</xdr:colOff>
                    <xdr:row>197</xdr:row>
                    <xdr:rowOff>38100</xdr:rowOff>
                  </to>
                </anchor>
              </controlPr>
            </control>
          </mc:Choice>
        </mc:AlternateContent>
        <mc:AlternateContent xmlns:mc="http://schemas.openxmlformats.org/markup-compatibility/2006">
          <mc:Choice Requires="x14">
            <control shapeId="1545" r:id="rId93" name="Check Box 521">
              <controlPr defaultSize="0" autoFill="0" autoLine="0" autoPict="0">
                <anchor moveWithCells="1">
                  <from>
                    <xdr:col>10</xdr:col>
                    <xdr:colOff>333375</xdr:colOff>
                    <xdr:row>198</xdr:row>
                    <xdr:rowOff>28575</xdr:rowOff>
                  </from>
                  <to>
                    <xdr:col>10</xdr:col>
                    <xdr:colOff>581025</xdr:colOff>
                    <xdr:row>199</xdr:row>
                    <xdr:rowOff>28575</xdr:rowOff>
                  </to>
                </anchor>
              </controlPr>
            </control>
          </mc:Choice>
        </mc:AlternateContent>
        <mc:AlternateContent xmlns:mc="http://schemas.openxmlformats.org/markup-compatibility/2006">
          <mc:Choice Requires="x14">
            <control shapeId="1546" r:id="rId94" name="Check Box 522">
              <controlPr defaultSize="0" autoFill="0" autoLine="0" autoPict="0">
                <anchor moveWithCells="1">
                  <from>
                    <xdr:col>10</xdr:col>
                    <xdr:colOff>333375</xdr:colOff>
                    <xdr:row>197</xdr:row>
                    <xdr:rowOff>28575</xdr:rowOff>
                  </from>
                  <to>
                    <xdr:col>10</xdr:col>
                    <xdr:colOff>581025</xdr:colOff>
                    <xdr:row>198</xdr:row>
                    <xdr:rowOff>38100</xdr:rowOff>
                  </to>
                </anchor>
              </controlPr>
            </control>
          </mc:Choice>
        </mc:AlternateContent>
        <mc:AlternateContent xmlns:mc="http://schemas.openxmlformats.org/markup-compatibility/2006">
          <mc:Choice Requires="x14">
            <control shapeId="1457" r:id="rId95" name="Check Box 433">
              <controlPr defaultSize="0" autoFill="0" autoLine="0" autoPict="0">
                <anchor moveWithCells="1">
                  <from>
                    <xdr:col>8</xdr:col>
                    <xdr:colOff>76200</xdr:colOff>
                    <xdr:row>231</xdr:row>
                    <xdr:rowOff>66675</xdr:rowOff>
                  </from>
                  <to>
                    <xdr:col>8</xdr:col>
                    <xdr:colOff>295275</xdr:colOff>
                    <xdr:row>232</xdr:row>
                    <xdr:rowOff>28575</xdr:rowOff>
                  </to>
                </anchor>
              </controlPr>
            </control>
          </mc:Choice>
        </mc:AlternateContent>
        <mc:AlternateContent xmlns:mc="http://schemas.openxmlformats.org/markup-compatibility/2006">
          <mc:Choice Requires="x14">
            <control shapeId="1458" r:id="rId96" name="Check Box 434">
              <controlPr defaultSize="0" autoFill="0" autoLine="0" autoPict="0">
                <anchor moveWithCells="1">
                  <from>
                    <xdr:col>10</xdr:col>
                    <xdr:colOff>28575</xdr:colOff>
                    <xdr:row>231</xdr:row>
                    <xdr:rowOff>66675</xdr:rowOff>
                  </from>
                  <to>
                    <xdr:col>10</xdr:col>
                    <xdr:colOff>228600</xdr:colOff>
                    <xdr:row>232</xdr:row>
                    <xdr:rowOff>28575</xdr:rowOff>
                  </to>
                </anchor>
              </controlPr>
            </control>
          </mc:Choice>
        </mc:AlternateContent>
        <mc:AlternateContent xmlns:mc="http://schemas.openxmlformats.org/markup-compatibility/2006">
          <mc:Choice Requires="x14">
            <control shapeId="1459" r:id="rId97" name="Check Box 435">
              <controlPr defaultSize="0" autoFill="0" autoLine="0" autoPict="0">
                <anchor moveWithCells="1">
                  <from>
                    <xdr:col>8</xdr:col>
                    <xdr:colOff>76200</xdr:colOff>
                    <xdr:row>234</xdr:row>
                    <xdr:rowOff>28575</xdr:rowOff>
                  </from>
                  <to>
                    <xdr:col>8</xdr:col>
                    <xdr:colOff>276225</xdr:colOff>
                    <xdr:row>234</xdr:row>
                    <xdr:rowOff>219075</xdr:rowOff>
                  </to>
                </anchor>
              </controlPr>
            </control>
          </mc:Choice>
        </mc:AlternateContent>
        <mc:AlternateContent xmlns:mc="http://schemas.openxmlformats.org/markup-compatibility/2006">
          <mc:Choice Requires="x14">
            <control shapeId="1460" r:id="rId98" name="Check Box 436">
              <controlPr defaultSize="0" autoFill="0" autoLine="0" autoPict="0">
                <anchor moveWithCells="1">
                  <from>
                    <xdr:col>10</xdr:col>
                    <xdr:colOff>28575</xdr:colOff>
                    <xdr:row>234</xdr:row>
                    <xdr:rowOff>28575</xdr:rowOff>
                  </from>
                  <to>
                    <xdr:col>10</xdr:col>
                    <xdr:colOff>219075</xdr:colOff>
                    <xdr:row>234</xdr:row>
                    <xdr:rowOff>219075</xdr:rowOff>
                  </to>
                </anchor>
              </controlPr>
            </control>
          </mc:Choice>
        </mc:AlternateContent>
        <mc:AlternateContent xmlns:mc="http://schemas.openxmlformats.org/markup-compatibility/2006">
          <mc:Choice Requires="x14">
            <control shapeId="1350" r:id="rId99" name="Check Box 326">
              <controlPr defaultSize="0" autoFill="0" autoLine="0" autoPict="0">
                <anchor moveWithCells="1">
                  <from>
                    <xdr:col>8</xdr:col>
                    <xdr:colOff>485775</xdr:colOff>
                    <xdr:row>228</xdr:row>
                    <xdr:rowOff>28575</xdr:rowOff>
                  </from>
                  <to>
                    <xdr:col>8</xdr:col>
                    <xdr:colOff>695325</xdr:colOff>
                    <xdr:row>229</xdr:row>
                    <xdr:rowOff>28575</xdr:rowOff>
                  </to>
                </anchor>
              </controlPr>
            </control>
          </mc:Choice>
        </mc:AlternateContent>
        <mc:AlternateContent xmlns:mc="http://schemas.openxmlformats.org/markup-compatibility/2006">
          <mc:Choice Requires="x14">
            <control shapeId="1351" r:id="rId100" name="Check Box 327">
              <controlPr defaultSize="0" autoFill="0" autoLine="0" autoPict="0">
                <anchor moveWithCells="1">
                  <from>
                    <xdr:col>8</xdr:col>
                    <xdr:colOff>485775</xdr:colOff>
                    <xdr:row>229</xdr:row>
                    <xdr:rowOff>9525</xdr:rowOff>
                  </from>
                  <to>
                    <xdr:col>8</xdr:col>
                    <xdr:colOff>695325</xdr:colOff>
                    <xdr:row>230</xdr:row>
                    <xdr:rowOff>28575</xdr:rowOff>
                  </to>
                </anchor>
              </controlPr>
            </control>
          </mc:Choice>
        </mc:AlternateContent>
        <mc:AlternateContent xmlns:mc="http://schemas.openxmlformats.org/markup-compatibility/2006">
          <mc:Choice Requires="x14">
            <control shapeId="1547" r:id="rId101" name="Check Box 523">
              <controlPr defaultSize="0" autoFill="0" autoLine="0" autoPict="0">
                <anchor moveWithCells="1">
                  <from>
                    <xdr:col>9</xdr:col>
                    <xdr:colOff>276225</xdr:colOff>
                    <xdr:row>254</xdr:row>
                    <xdr:rowOff>66675</xdr:rowOff>
                  </from>
                  <to>
                    <xdr:col>9</xdr:col>
                    <xdr:colOff>561975</xdr:colOff>
                    <xdr:row>254</xdr:row>
                    <xdr:rowOff>219075</xdr:rowOff>
                  </to>
                </anchor>
              </controlPr>
            </control>
          </mc:Choice>
        </mc:AlternateContent>
        <mc:AlternateContent xmlns:mc="http://schemas.openxmlformats.org/markup-compatibility/2006">
          <mc:Choice Requires="x14">
            <control shapeId="1548" r:id="rId102" name="Check Box 524">
              <controlPr defaultSize="0" autoFill="0" autoLine="0" autoPict="0">
                <anchor moveWithCells="1">
                  <from>
                    <xdr:col>9</xdr:col>
                    <xdr:colOff>276225</xdr:colOff>
                    <xdr:row>255</xdr:row>
                    <xdr:rowOff>28575</xdr:rowOff>
                  </from>
                  <to>
                    <xdr:col>9</xdr:col>
                    <xdr:colOff>561975</xdr:colOff>
                    <xdr:row>255</xdr:row>
                    <xdr:rowOff>219075</xdr:rowOff>
                  </to>
                </anchor>
              </controlPr>
            </control>
          </mc:Choice>
        </mc:AlternateContent>
        <mc:AlternateContent xmlns:mc="http://schemas.openxmlformats.org/markup-compatibility/2006">
          <mc:Choice Requires="x14">
            <control shapeId="1549" r:id="rId103" name="Check Box 525">
              <controlPr defaultSize="0" autoFill="0" autoLine="0" autoPict="0">
                <anchor moveWithCells="1">
                  <from>
                    <xdr:col>9</xdr:col>
                    <xdr:colOff>276225</xdr:colOff>
                    <xdr:row>255</xdr:row>
                    <xdr:rowOff>257175</xdr:rowOff>
                  </from>
                  <to>
                    <xdr:col>9</xdr:col>
                    <xdr:colOff>561975</xdr:colOff>
                    <xdr:row>256</xdr:row>
                    <xdr:rowOff>219075</xdr:rowOff>
                  </to>
                </anchor>
              </controlPr>
            </control>
          </mc:Choice>
        </mc:AlternateContent>
        <mc:AlternateContent xmlns:mc="http://schemas.openxmlformats.org/markup-compatibility/2006">
          <mc:Choice Requires="x14">
            <control shapeId="1550" r:id="rId104" name="Check Box 526">
              <controlPr defaultSize="0" autoFill="0" autoLine="0" autoPict="0">
                <anchor moveWithCells="1">
                  <from>
                    <xdr:col>9</xdr:col>
                    <xdr:colOff>295275</xdr:colOff>
                    <xdr:row>257</xdr:row>
                    <xdr:rowOff>28575</xdr:rowOff>
                  </from>
                  <to>
                    <xdr:col>9</xdr:col>
                    <xdr:colOff>561975</xdr:colOff>
                    <xdr:row>257</xdr:row>
                    <xdr:rowOff>257175</xdr:rowOff>
                  </to>
                </anchor>
              </controlPr>
            </control>
          </mc:Choice>
        </mc:AlternateContent>
        <mc:AlternateContent xmlns:mc="http://schemas.openxmlformats.org/markup-compatibility/2006">
          <mc:Choice Requires="x14">
            <control shapeId="1475" r:id="rId105" name="Check Box 451">
              <controlPr defaultSize="0" autoFill="0" autoLine="0" autoPict="0">
                <anchor moveWithCells="1">
                  <from>
                    <xdr:col>10</xdr:col>
                    <xdr:colOff>333375</xdr:colOff>
                    <xdr:row>172</xdr:row>
                    <xdr:rowOff>238125</xdr:rowOff>
                  </from>
                  <to>
                    <xdr:col>10</xdr:col>
                    <xdr:colOff>581025</xdr:colOff>
                    <xdr:row>174</xdr:row>
                    <xdr:rowOff>0</xdr:rowOff>
                  </to>
                </anchor>
              </controlPr>
            </control>
          </mc:Choice>
        </mc:AlternateContent>
        <mc:AlternateContent xmlns:mc="http://schemas.openxmlformats.org/markup-compatibility/2006">
          <mc:Choice Requires="x14">
            <control shapeId="1476" r:id="rId106" name="Check Box 452">
              <controlPr defaultSize="0" autoFill="0" autoLine="0" autoPict="0">
                <anchor moveWithCells="1">
                  <from>
                    <xdr:col>10</xdr:col>
                    <xdr:colOff>333375</xdr:colOff>
                    <xdr:row>171</xdr:row>
                    <xdr:rowOff>485775</xdr:rowOff>
                  </from>
                  <to>
                    <xdr:col>10</xdr:col>
                    <xdr:colOff>581025</xdr:colOff>
                    <xdr:row>172</xdr:row>
                    <xdr:rowOff>238125</xdr:rowOff>
                  </to>
                </anchor>
              </controlPr>
            </control>
          </mc:Choice>
        </mc:AlternateContent>
        <mc:AlternateContent xmlns:mc="http://schemas.openxmlformats.org/markup-compatibility/2006">
          <mc:Choice Requires="x14">
            <control shapeId="1551" r:id="rId107" name="Check Box 527">
              <controlPr defaultSize="0" autoFill="0" autoLine="0" autoPict="0">
                <anchor moveWithCells="1">
                  <from>
                    <xdr:col>10</xdr:col>
                    <xdr:colOff>333375</xdr:colOff>
                    <xdr:row>86</xdr:row>
                    <xdr:rowOff>238125</xdr:rowOff>
                  </from>
                  <to>
                    <xdr:col>10</xdr:col>
                    <xdr:colOff>581025</xdr:colOff>
                    <xdr:row>87</xdr:row>
                    <xdr:rowOff>228600</xdr:rowOff>
                  </to>
                </anchor>
              </controlPr>
            </control>
          </mc:Choice>
        </mc:AlternateContent>
        <mc:AlternateContent xmlns:mc="http://schemas.openxmlformats.org/markup-compatibility/2006">
          <mc:Choice Requires="x14">
            <control shapeId="1552" r:id="rId108" name="Check Box 528">
              <controlPr defaultSize="0" autoFill="0" autoLine="0" autoPict="0">
                <anchor moveWithCells="1">
                  <from>
                    <xdr:col>10</xdr:col>
                    <xdr:colOff>333375</xdr:colOff>
                    <xdr:row>85</xdr:row>
                    <xdr:rowOff>485775</xdr:rowOff>
                  </from>
                  <to>
                    <xdr:col>10</xdr:col>
                    <xdr:colOff>581025</xdr:colOff>
                    <xdr:row>86</xdr:row>
                    <xdr:rowOff>257175</xdr:rowOff>
                  </to>
                </anchor>
              </controlPr>
            </control>
          </mc:Choice>
        </mc:AlternateContent>
        <mc:AlternateContent xmlns:mc="http://schemas.openxmlformats.org/markup-compatibility/2006">
          <mc:Choice Requires="x14">
            <control shapeId="1555" r:id="rId109" name="Check Box 531">
              <controlPr defaultSize="0" autoFill="0" autoLine="0" autoPict="0">
                <anchor moveWithCells="1">
                  <from>
                    <xdr:col>10</xdr:col>
                    <xdr:colOff>333375</xdr:colOff>
                    <xdr:row>90</xdr:row>
                    <xdr:rowOff>238125</xdr:rowOff>
                  </from>
                  <to>
                    <xdr:col>10</xdr:col>
                    <xdr:colOff>581025</xdr:colOff>
                    <xdr:row>91</xdr:row>
                    <xdr:rowOff>228600</xdr:rowOff>
                  </to>
                </anchor>
              </controlPr>
            </control>
          </mc:Choice>
        </mc:AlternateContent>
        <mc:AlternateContent xmlns:mc="http://schemas.openxmlformats.org/markup-compatibility/2006">
          <mc:Choice Requires="x14">
            <control shapeId="1556" r:id="rId110" name="Check Box 532">
              <controlPr defaultSize="0" autoFill="0" autoLine="0" autoPict="0">
                <anchor moveWithCells="1">
                  <from>
                    <xdr:col>10</xdr:col>
                    <xdr:colOff>333375</xdr:colOff>
                    <xdr:row>89</xdr:row>
                    <xdr:rowOff>485775</xdr:rowOff>
                  </from>
                  <to>
                    <xdr:col>10</xdr:col>
                    <xdr:colOff>581025</xdr:colOff>
                    <xdr:row>90</xdr:row>
                    <xdr:rowOff>257175</xdr:rowOff>
                  </to>
                </anchor>
              </controlPr>
            </control>
          </mc:Choice>
        </mc:AlternateContent>
        <mc:AlternateContent xmlns:mc="http://schemas.openxmlformats.org/markup-compatibility/2006">
          <mc:Choice Requires="x14">
            <control shapeId="1553" r:id="rId111" name="Check Box 529">
              <controlPr defaultSize="0" autoFill="0" autoLine="0" autoPict="0">
                <anchor moveWithCells="1">
                  <from>
                    <xdr:col>10</xdr:col>
                    <xdr:colOff>333375</xdr:colOff>
                    <xdr:row>88</xdr:row>
                    <xdr:rowOff>238125</xdr:rowOff>
                  </from>
                  <to>
                    <xdr:col>10</xdr:col>
                    <xdr:colOff>581025</xdr:colOff>
                    <xdr:row>89</xdr:row>
                    <xdr:rowOff>228600</xdr:rowOff>
                  </to>
                </anchor>
              </controlPr>
            </control>
          </mc:Choice>
        </mc:AlternateContent>
        <mc:AlternateContent xmlns:mc="http://schemas.openxmlformats.org/markup-compatibility/2006">
          <mc:Choice Requires="x14">
            <control shapeId="1554" r:id="rId112" name="Check Box 530">
              <controlPr defaultSize="0" autoFill="0" autoLine="0" autoPict="0">
                <anchor moveWithCells="1">
                  <from>
                    <xdr:col>10</xdr:col>
                    <xdr:colOff>333375</xdr:colOff>
                    <xdr:row>87</xdr:row>
                    <xdr:rowOff>485775</xdr:rowOff>
                  </from>
                  <to>
                    <xdr:col>10</xdr:col>
                    <xdr:colOff>581025</xdr:colOff>
                    <xdr:row>88</xdr:row>
                    <xdr:rowOff>257175</xdr:rowOff>
                  </to>
                </anchor>
              </controlPr>
            </control>
          </mc:Choice>
        </mc:AlternateContent>
        <mc:AlternateContent xmlns:mc="http://schemas.openxmlformats.org/markup-compatibility/2006">
          <mc:Choice Requires="x14">
            <control shapeId="1557" r:id="rId113" name="Check Box 533">
              <controlPr defaultSize="0" autoFill="0" autoLine="0" autoPict="0">
                <anchor moveWithCells="1">
                  <from>
                    <xdr:col>10</xdr:col>
                    <xdr:colOff>333375</xdr:colOff>
                    <xdr:row>92</xdr:row>
                    <xdr:rowOff>238125</xdr:rowOff>
                  </from>
                  <to>
                    <xdr:col>10</xdr:col>
                    <xdr:colOff>581025</xdr:colOff>
                    <xdr:row>93</xdr:row>
                    <xdr:rowOff>228600</xdr:rowOff>
                  </to>
                </anchor>
              </controlPr>
            </control>
          </mc:Choice>
        </mc:AlternateContent>
        <mc:AlternateContent xmlns:mc="http://schemas.openxmlformats.org/markup-compatibility/2006">
          <mc:Choice Requires="x14">
            <control shapeId="1558" r:id="rId114" name="Check Box 534">
              <controlPr defaultSize="0" autoFill="0" autoLine="0" autoPict="0">
                <anchor moveWithCells="1">
                  <from>
                    <xdr:col>10</xdr:col>
                    <xdr:colOff>333375</xdr:colOff>
                    <xdr:row>91</xdr:row>
                    <xdr:rowOff>485775</xdr:rowOff>
                  </from>
                  <to>
                    <xdr:col>10</xdr:col>
                    <xdr:colOff>581025</xdr:colOff>
                    <xdr:row>92</xdr:row>
                    <xdr:rowOff>257175</xdr:rowOff>
                  </to>
                </anchor>
              </controlPr>
            </control>
          </mc:Choice>
        </mc:AlternateContent>
        <mc:AlternateContent xmlns:mc="http://schemas.openxmlformats.org/markup-compatibility/2006">
          <mc:Choice Requires="x14">
            <control shapeId="1559" r:id="rId115" name="Check Box 535">
              <controlPr defaultSize="0" autoFill="0" autoLine="0" autoPict="0">
                <anchor moveWithCells="1">
                  <from>
                    <xdr:col>10</xdr:col>
                    <xdr:colOff>333375</xdr:colOff>
                    <xdr:row>99</xdr:row>
                    <xdr:rowOff>238125</xdr:rowOff>
                  </from>
                  <to>
                    <xdr:col>10</xdr:col>
                    <xdr:colOff>581025</xdr:colOff>
                    <xdr:row>100</xdr:row>
                    <xdr:rowOff>257175</xdr:rowOff>
                  </to>
                </anchor>
              </controlPr>
            </control>
          </mc:Choice>
        </mc:AlternateContent>
        <mc:AlternateContent xmlns:mc="http://schemas.openxmlformats.org/markup-compatibility/2006">
          <mc:Choice Requires="x14">
            <control shapeId="1560" r:id="rId116" name="Check Box 536">
              <controlPr defaultSize="0" autoFill="0" autoLine="0" autoPict="0">
                <anchor moveWithCells="1">
                  <from>
                    <xdr:col>10</xdr:col>
                    <xdr:colOff>333375</xdr:colOff>
                    <xdr:row>98</xdr:row>
                    <xdr:rowOff>485775</xdr:rowOff>
                  </from>
                  <to>
                    <xdr:col>10</xdr:col>
                    <xdr:colOff>581025</xdr:colOff>
                    <xdr:row>100</xdr:row>
                    <xdr:rowOff>9525</xdr:rowOff>
                  </to>
                </anchor>
              </controlPr>
            </control>
          </mc:Choice>
        </mc:AlternateContent>
        <mc:AlternateContent xmlns:mc="http://schemas.openxmlformats.org/markup-compatibility/2006">
          <mc:Choice Requires="x14">
            <control shapeId="1561" r:id="rId117" name="Check Box 537">
              <controlPr defaultSize="0" autoFill="0" autoLine="0" autoPict="0">
                <anchor moveWithCells="1">
                  <from>
                    <xdr:col>10</xdr:col>
                    <xdr:colOff>333375</xdr:colOff>
                    <xdr:row>101</xdr:row>
                    <xdr:rowOff>238125</xdr:rowOff>
                  </from>
                  <to>
                    <xdr:col>10</xdr:col>
                    <xdr:colOff>581025</xdr:colOff>
                    <xdr:row>102</xdr:row>
                    <xdr:rowOff>219075</xdr:rowOff>
                  </to>
                </anchor>
              </controlPr>
            </control>
          </mc:Choice>
        </mc:AlternateContent>
        <mc:AlternateContent xmlns:mc="http://schemas.openxmlformats.org/markup-compatibility/2006">
          <mc:Choice Requires="x14">
            <control shapeId="1562" r:id="rId118" name="Check Box 538">
              <controlPr defaultSize="0" autoFill="0" autoLine="0" autoPict="0">
                <anchor moveWithCells="1">
                  <from>
                    <xdr:col>10</xdr:col>
                    <xdr:colOff>333375</xdr:colOff>
                    <xdr:row>100</xdr:row>
                    <xdr:rowOff>485775</xdr:rowOff>
                  </from>
                  <to>
                    <xdr:col>10</xdr:col>
                    <xdr:colOff>581025</xdr:colOff>
                    <xdr:row>101</xdr:row>
                    <xdr:rowOff>257175</xdr:rowOff>
                  </to>
                </anchor>
              </controlPr>
            </control>
          </mc:Choice>
        </mc:AlternateContent>
        <mc:AlternateContent xmlns:mc="http://schemas.openxmlformats.org/markup-compatibility/2006">
          <mc:Choice Requires="x14">
            <control shapeId="1563" r:id="rId119" name="Check Box 539">
              <controlPr defaultSize="0" autoFill="0" autoLine="0" autoPict="0">
                <anchor moveWithCells="1">
                  <from>
                    <xdr:col>10</xdr:col>
                    <xdr:colOff>333375</xdr:colOff>
                    <xdr:row>103</xdr:row>
                    <xdr:rowOff>238125</xdr:rowOff>
                  </from>
                  <to>
                    <xdr:col>10</xdr:col>
                    <xdr:colOff>581025</xdr:colOff>
                    <xdr:row>104</xdr:row>
                    <xdr:rowOff>219075</xdr:rowOff>
                  </to>
                </anchor>
              </controlPr>
            </control>
          </mc:Choice>
        </mc:AlternateContent>
        <mc:AlternateContent xmlns:mc="http://schemas.openxmlformats.org/markup-compatibility/2006">
          <mc:Choice Requires="x14">
            <control shapeId="1564" r:id="rId120" name="Check Box 540">
              <controlPr defaultSize="0" autoFill="0" autoLine="0" autoPict="0">
                <anchor moveWithCells="1">
                  <from>
                    <xdr:col>10</xdr:col>
                    <xdr:colOff>333375</xdr:colOff>
                    <xdr:row>102</xdr:row>
                    <xdr:rowOff>485775</xdr:rowOff>
                  </from>
                  <to>
                    <xdr:col>10</xdr:col>
                    <xdr:colOff>581025</xdr:colOff>
                    <xdr:row>103</xdr:row>
                    <xdr:rowOff>257175</xdr:rowOff>
                  </to>
                </anchor>
              </controlPr>
            </control>
          </mc:Choice>
        </mc:AlternateContent>
        <mc:AlternateContent xmlns:mc="http://schemas.openxmlformats.org/markup-compatibility/2006">
          <mc:Choice Requires="x14">
            <control shapeId="1565" r:id="rId121" name="Check Box 541">
              <controlPr defaultSize="0" autoFill="0" autoLine="0" autoPict="0">
                <anchor moveWithCells="1">
                  <from>
                    <xdr:col>10</xdr:col>
                    <xdr:colOff>333375</xdr:colOff>
                    <xdr:row>104</xdr:row>
                    <xdr:rowOff>485775</xdr:rowOff>
                  </from>
                  <to>
                    <xdr:col>10</xdr:col>
                    <xdr:colOff>581025</xdr:colOff>
                    <xdr:row>105</xdr:row>
                    <xdr:rowOff>257175</xdr:rowOff>
                  </to>
                </anchor>
              </controlPr>
            </control>
          </mc:Choice>
        </mc:AlternateContent>
        <mc:AlternateContent xmlns:mc="http://schemas.openxmlformats.org/markup-compatibility/2006">
          <mc:Choice Requires="x14">
            <control shapeId="1566" r:id="rId122" name="Check Box 542">
              <controlPr defaultSize="0" autoFill="0" autoLine="0" autoPict="0">
                <anchor moveWithCells="1">
                  <from>
                    <xdr:col>10</xdr:col>
                    <xdr:colOff>333375</xdr:colOff>
                    <xdr:row>105</xdr:row>
                    <xdr:rowOff>485775</xdr:rowOff>
                  </from>
                  <to>
                    <xdr:col>10</xdr:col>
                    <xdr:colOff>581025</xdr:colOff>
                    <xdr:row>107</xdr:row>
                    <xdr:rowOff>0</xdr:rowOff>
                  </to>
                </anchor>
              </controlPr>
            </control>
          </mc:Choice>
        </mc:AlternateContent>
        <mc:AlternateContent xmlns:mc="http://schemas.openxmlformats.org/markup-compatibility/2006">
          <mc:Choice Requires="x14">
            <control shapeId="1469" r:id="rId123" name="Check Box 445">
              <controlPr defaultSize="0" autoFill="0" autoLine="0" autoPict="0">
                <anchor moveWithCells="1">
                  <from>
                    <xdr:col>10</xdr:col>
                    <xdr:colOff>333375</xdr:colOff>
                    <xdr:row>181</xdr:row>
                    <xdr:rowOff>28575</xdr:rowOff>
                  </from>
                  <to>
                    <xdr:col>10</xdr:col>
                    <xdr:colOff>581025</xdr:colOff>
                    <xdr:row>182</xdr:row>
                    <xdr:rowOff>28575</xdr:rowOff>
                  </to>
                </anchor>
              </controlPr>
            </control>
          </mc:Choice>
        </mc:AlternateContent>
        <mc:AlternateContent xmlns:mc="http://schemas.openxmlformats.org/markup-compatibility/2006">
          <mc:Choice Requires="x14">
            <control shapeId="1470" r:id="rId124" name="Check Box 446">
              <controlPr defaultSize="0" autoFill="0" autoLine="0" autoPict="0">
                <anchor moveWithCells="1">
                  <from>
                    <xdr:col>10</xdr:col>
                    <xdr:colOff>333375</xdr:colOff>
                    <xdr:row>181</xdr:row>
                    <xdr:rowOff>238125</xdr:rowOff>
                  </from>
                  <to>
                    <xdr:col>10</xdr:col>
                    <xdr:colOff>581025</xdr:colOff>
                    <xdr:row>183</xdr:row>
                    <xdr:rowOff>0</xdr:rowOff>
                  </to>
                </anchor>
              </controlPr>
            </control>
          </mc:Choice>
        </mc:AlternateContent>
        <mc:AlternateContent xmlns:mc="http://schemas.openxmlformats.org/markup-compatibility/2006">
          <mc:Choice Requires="x14">
            <control shapeId="1569" r:id="rId125" name="Check Box 545">
              <controlPr defaultSize="0" autoFill="0" autoLine="0" autoPict="0">
                <anchor moveWithCells="1">
                  <from>
                    <xdr:col>10</xdr:col>
                    <xdr:colOff>333375</xdr:colOff>
                    <xdr:row>182</xdr:row>
                    <xdr:rowOff>257175</xdr:rowOff>
                  </from>
                  <to>
                    <xdr:col>10</xdr:col>
                    <xdr:colOff>581025</xdr:colOff>
                    <xdr:row>184</xdr:row>
                    <xdr:rowOff>9525</xdr:rowOff>
                  </to>
                </anchor>
              </controlPr>
            </control>
          </mc:Choice>
        </mc:AlternateContent>
        <mc:AlternateContent xmlns:mc="http://schemas.openxmlformats.org/markup-compatibility/2006">
          <mc:Choice Requires="x14">
            <control shapeId="1570" r:id="rId126" name="Check Box 546">
              <controlPr defaultSize="0" autoFill="0" autoLine="0" autoPict="0">
                <anchor moveWithCells="1">
                  <from>
                    <xdr:col>8</xdr:col>
                    <xdr:colOff>76200</xdr:colOff>
                    <xdr:row>251</xdr:row>
                    <xdr:rowOff>28575</xdr:rowOff>
                  </from>
                  <to>
                    <xdr:col>8</xdr:col>
                    <xdr:colOff>276225</xdr:colOff>
                    <xdr:row>251</xdr:row>
                    <xdr:rowOff>219075</xdr:rowOff>
                  </to>
                </anchor>
              </controlPr>
            </control>
          </mc:Choice>
        </mc:AlternateContent>
        <mc:AlternateContent xmlns:mc="http://schemas.openxmlformats.org/markup-compatibility/2006">
          <mc:Choice Requires="x14">
            <control shapeId="1571" r:id="rId127" name="Check Box 547">
              <controlPr defaultSize="0" autoFill="0" autoLine="0" autoPict="0">
                <anchor moveWithCells="1">
                  <from>
                    <xdr:col>10</xdr:col>
                    <xdr:colOff>28575</xdr:colOff>
                    <xdr:row>251</xdr:row>
                    <xdr:rowOff>28575</xdr:rowOff>
                  </from>
                  <to>
                    <xdr:col>10</xdr:col>
                    <xdr:colOff>219075</xdr:colOff>
                    <xdr:row>251</xdr:row>
                    <xdr:rowOff>219075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568EBD-EF3C-42A6-942D-8D4ADF0CB9BB}">
  <sheetPr>
    <tabColor rgb="FFC00000"/>
    <pageSetUpPr fitToPage="1"/>
  </sheetPr>
  <dimension ref="A1:V290"/>
  <sheetViews>
    <sheetView showGridLines="0" zoomScaleNormal="100" zoomScaleSheetLayoutView="100" workbookViewId="0">
      <selection activeCell="A8" sqref="A8"/>
    </sheetView>
  </sheetViews>
  <sheetFormatPr defaultColWidth="0" defaultRowHeight="0" customHeight="1" zeroHeight="1"/>
  <cols>
    <col min="1" max="1" width="10.5703125" style="93" customWidth="1"/>
    <col min="2" max="2" width="11.85546875" style="93" customWidth="1"/>
    <col min="3" max="3" width="10.85546875" style="93" customWidth="1"/>
    <col min="4" max="4" width="10.5703125" style="93" customWidth="1"/>
    <col min="5" max="6" width="15.5703125" style="93" customWidth="1"/>
    <col min="7" max="7" width="11.140625" style="93" customWidth="1"/>
    <col min="8" max="8" width="12.42578125" style="93" customWidth="1"/>
    <col min="9" max="9" width="11.140625" style="93" customWidth="1"/>
    <col min="10" max="10" width="9.5703125" style="93" customWidth="1"/>
    <col min="11" max="12" width="12.42578125" style="93" customWidth="1"/>
    <col min="13" max="13" width="34.85546875" style="93" customWidth="1"/>
    <col min="14" max="14" width="12.42578125" style="93" hidden="1" customWidth="1"/>
    <col min="15" max="16" width="13" style="97" hidden="1" customWidth="1"/>
    <col min="17" max="22" width="0" style="93" hidden="1" customWidth="1"/>
    <col min="23" max="16384" width="13" style="93" hidden="1"/>
  </cols>
  <sheetData>
    <row r="1" spans="1:22" s="59" customFormat="1" ht="32.25" customHeight="1">
      <c r="A1" s="824" t="s">
        <v>6180</v>
      </c>
      <c r="B1" s="824"/>
      <c r="C1" s="824"/>
      <c r="D1" s="824"/>
      <c r="E1" s="824"/>
      <c r="F1" s="824"/>
      <c r="G1" s="824"/>
      <c r="H1" s="824"/>
      <c r="I1" s="824"/>
      <c r="J1" s="824"/>
      <c r="K1" s="824"/>
      <c r="L1" s="824"/>
      <c r="M1" s="235"/>
      <c r="N1" s="490"/>
      <c r="O1" s="71"/>
    </row>
    <row r="2" spans="1:22" s="49" customFormat="1" ht="20.100000000000001" hidden="1" customHeight="1">
      <c r="A2" s="583" t="s">
        <v>3</v>
      </c>
      <c r="B2" s="583"/>
      <c r="C2" s="583"/>
      <c r="D2" s="583"/>
      <c r="E2" s="583"/>
      <c r="F2" s="700">
        <v>0</v>
      </c>
      <c r="G2" s="700"/>
      <c r="H2" s="700"/>
      <c r="I2" s="700"/>
      <c r="J2" s="700"/>
      <c r="K2" s="700"/>
      <c r="L2" s="27" t="str">
        <f>+IF(F2="","Compilare denominazione impresa","")</f>
        <v/>
      </c>
      <c r="M2" s="15"/>
      <c r="N2" s="59"/>
      <c r="U2" s="60"/>
      <c r="V2" s="60"/>
    </row>
    <row r="3" spans="1:22" s="49" customFormat="1" ht="20.100000000000001" hidden="1" customHeight="1">
      <c r="A3" s="59"/>
      <c r="B3" s="59"/>
      <c r="C3" s="59"/>
      <c r="D3" s="59"/>
      <c r="E3" s="59"/>
      <c r="F3" s="59"/>
      <c r="G3" s="59"/>
      <c r="H3" s="59"/>
      <c r="I3" s="59"/>
      <c r="J3" s="59"/>
      <c r="K3" s="59"/>
      <c r="L3" s="41"/>
      <c r="M3" s="12"/>
      <c r="N3" s="59"/>
      <c r="U3" s="60"/>
    </row>
    <row r="4" spans="1:22" s="49" customFormat="1" ht="20.100000000000001" hidden="1" customHeight="1">
      <c r="A4" s="583" t="s">
        <v>6151</v>
      </c>
      <c r="B4" s="583"/>
      <c r="C4" s="583"/>
      <c r="D4" s="583"/>
      <c r="E4" s="583"/>
      <c r="F4" s="700">
        <v>0</v>
      </c>
      <c r="G4" s="700"/>
      <c r="H4" s="700"/>
      <c r="I4" s="700"/>
      <c r="J4" s="700"/>
      <c r="K4" s="700"/>
      <c r="L4" s="27" t="str">
        <f>+IF(F4="","Compilare Associazione","")</f>
        <v/>
      </c>
      <c r="M4" s="15"/>
      <c r="N4" s="59"/>
      <c r="U4" s="60"/>
      <c r="V4" s="60"/>
    </row>
    <row r="5" spans="1:22" s="49" customFormat="1" ht="20.100000000000001" hidden="1" customHeight="1">
      <c r="A5" s="59"/>
      <c r="B5" s="59"/>
      <c r="C5" s="59"/>
      <c r="D5" s="59"/>
      <c r="E5" s="59"/>
      <c r="F5" s="59"/>
      <c r="G5" s="59"/>
      <c r="H5" s="59"/>
      <c r="I5" s="59"/>
      <c r="J5" s="61"/>
      <c r="K5" s="59"/>
      <c r="L5" s="30" t="str">
        <f>+IF(C6="","Compilare Partita IVA (senza zeri iniziali)",IF(LEN(C6)&gt;11,"Partita IVA oltre 11 caratteri?",""))</f>
        <v/>
      </c>
      <c r="M5" s="31"/>
      <c r="N5" s="59"/>
      <c r="P5" s="643"/>
      <c r="Q5" s="643"/>
      <c r="R5" s="643"/>
      <c r="S5" s="71"/>
      <c r="U5" s="60"/>
      <c r="V5" s="60"/>
    </row>
    <row r="6" spans="1:22" s="56" customFormat="1" ht="20.100000000000001" hidden="1" customHeight="1">
      <c r="A6" s="583" t="s">
        <v>4</v>
      </c>
      <c r="B6" s="583"/>
      <c r="C6" s="825">
        <v>0</v>
      </c>
      <c r="D6" s="825"/>
      <c r="E6" s="825"/>
      <c r="F6" s="713"/>
      <c r="G6" s="713"/>
      <c r="H6" s="713"/>
      <c r="I6" s="72"/>
      <c r="J6" s="472"/>
      <c r="K6" s="73"/>
      <c r="L6" s="27"/>
      <c r="M6" s="15"/>
      <c r="N6" s="71"/>
      <c r="O6" s="71"/>
      <c r="P6" s="643"/>
      <c r="Q6" s="643"/>
      <c r="R6" s="643"/>
      <c r="T6" s="49"/>
      <c r="U6" s="60"/>
      <c r="V6" s="60"/>
    </row>
    <row r="7" spans="1:22" s="56" customFormat="1" ht="20.100000000000001" hidden="1" customHeight="1">
      <c r="A7" s="77"/>
      <c r="B7" s="77"/>
      <c r="C7" s="491"/>
      <c r="D7" s="491"/>
      <c r="E7" s="491"/>
      <c r="F7" s="280"/>
      <c r="G7" s="280"/>
      <c r="H7" s="280"/>
      <c r="I7" s="72"/>
      <c r="J7" s="472"/>
      <c r="K7" s="73"/>
      <c r="L7" s="27"/>
      <c r="M7" s="15"/>
      <c r="N7" s="71"/>
      <c r="O7" s="71"/>
      <c r="P7" s="79"/>
      <c r="Q7" s="79"/>
      <c r="R7" s="79"/>
      <c r="T7" s="49"/>
      <c r="U7" s="60"/>
      <c r="V7" s="60"/>
    </row>
    <row r="8" spans="1:22" s="494" customFormat="1" ht="20.100000000000001" customHeight="1">
      <c r="A8" s="77" t="s">
        <v>6181</v>
      </c>
      <c r="B8" s="168"/>
      <c r="C8" s="168"/>
      <c r="D8" s="168"/>
      <c r="E8" s="168"/>
      <c r="F8" s="168"/>
      <c r="G8" s="168"/>
      <c r="H8" s="168"/>
      <c r="I8" s="168"/>
      <c r="J8" s="168"/>
      <c r="K8" s="168"/>
      <c r="L8" s="168"/>
      <c r="M8" s="168"/>
      <c r="N8" s="168"/>
      <c r="O8" s="492"/>
      <c r="P8" s="493"/>
    </row>
    <row r="9" spans="1:22" ht="20.100000000000001" customHeight="1">
      <c r="A9" s="826"/>
      <c r="B9" s="826"/>
      <c r="C9" s="826"/>
      <c r="D9" s="826"/>
      <c r="E9" s="826"/>
      <c r="F9" s="826"/>
      <c r="G9" s="826"/>
      <c r="H9" s="75" t="s">
        <v>6</v>
      </c>
      <c r="I9" s="179" t="b">
        <v>0</v>
      </c>
      <c r="J9" s="173" t="s">
        <v>7</v>
      </c>
      <c r="K9" s="179" t="b">
        <v>0</v>
      </c>
      <c r="L9" s="496"/>
      <c r="M9" s="496"/>
      <c r="N9" s="496"/>
      <c r="O9" s="492"/>
    </row>
    <row r="10" spans="1:22" ht="12.75" customHeight="1">
      <c r="A10" s="495"/>
      <c r="B10" s="495"/>
      <c r="C10" s="495"/>
      <c r="D10" s="495"/>
      <c r="E10" s="495"/>
      <c r="F10" s="495"/>
      <c r="G10" s="495"/>
      <c r="H10" s="75"/>
      <c r="I10" s="56"/>
      <c r="J10" s="173"/>
      <c r="L10" s="23" t="str">
        <f>IF(I9+K9&gt;1,"scegliere una sola opzione","")</f>
        <v/>
      </c>
      <c r="N10" s="346" t="str">
        <f>IF($I$9=TRUE,"1","0")</f>
        <v>0</v>
      </c>
      <c r="O10" s="346" t="str">
        <f>IF($K$9=TRUE,"1","0")</f>
        <v>0</v>
      </c>
      <c r="P10" s="497">
        <f>N10*1</f>
        <v>0</v>
      </c>
      <c r="Q10" s="497">
        <f>O10*1</f>
        <v>0</v>
      </c>
    </row>
    <row r="11" spans="1:22" ht="12.75" customHeight="1">
      <c r="A11" s="495"/>
      <c r="B11" s="495"/>
      <c r="C11" s="495"/>
      <c r="D11" s="495"/>
      <c r="E11" s="495"/>
      <c r="F11" s="495"/>
      <c r="G11" s="495"/>
      <c r="H11" s="75"/>
      <c r="I11" s="56"/>
      <c r="J11" s="173"/>
      <c r="O11" s="59"/>
    </row>
    <row r="12" spans="1:22" ht="20.100000000000001" customHeight="1">
      <c r="A12" s="583" t="s">
        <v>6182</v>
      </c>
      <c r="B12" s="583"/>
      <c r="C12" s="583"/>
      <c r="D12" s="583"/>
      <c r="E12" s="583"/>
      <c r="F12" s="583"/>
      <c r="G12" s="583"/>
      <c r="H12" s="583"/>
      <c r="I12" s="583"/>
      <c r="J12" s="583"/>
      <c r="K12" s="583"/>
      <c r="L12" s="498"/>
      <c r="M12" s="97"/>
      <c r="N12" s="97"/>
    </row>
    <row r="13" spans="1:22" ht="20.100000000000001" customHeight="1">
      <c r="A13" s="101"/>
      <c r="B13" s="450"/>
      <c r="C13" s="450"/>
      <c r="D13" s="450"/>
      <c r="E13" s="450"/>
      <c r="F13" s="450"/>
      <c r="G13" s="450"/>
      <c r="H13" s="450"/>
      <c r="I13" s="499" t="s">
        <v>6152</v>
      </c>
      <c r="J13" s="499" t="s">
        <v>5663</v>
      </c>
      <c r="K13" s="499" t="s">
        <v>5662</v>
      </c>
      <c r="L13" s="499" t="s">
        <v>6153</v>
      </c>
      <c r="N13" s="499" t="s">
        <v>6152</v>
      </c>
      <c r="O13" s="499" t="s">
        <v>5663</v>
      </c>
      <c r="P13" s="499" t="s">
        <v>5662</v>
      </c>
      <c r="Q13" s="499" t="s">
        <v>6153</v>
      </c>
    </row>
    <row r="14" spans="1:22" ht="20.100000000000001" customHeight="1">
      <c r="B14" s="815" t="s">
        <v>6154</v>
      </c>
      <c r="C14" s="815"/>
      <c r="D14" s="815"/>
      <c r="E14" s="815"/>
      <c r="F14" s="815"/>
      <c r="G14" s="815"/>
      <c r="H14" s="815"/>
      <c r="I14" s="500" t="b">
        <v>0</v>
      </c>
      <c r="J14" s="500" t="b">
        <v>0</v>
      </c>
      <c r="K14" s="500" t="b">
        <v>0</v>
      </c>
      <c r="L14" s="500" t="b">
        <v>0</v>
      </c>
      <c r="N14" s="346" t="str">
        <f>IF($N$10="1","",IF(AND($O$10="1",I$22=0),"",IF(I14=TRUE,"1","0")))</f>
        <v>0</v>
      </c>
      <c r="O14" s="346" t="str">
        <f>IF($N$10="1","",IF(AND($O$10="1",J$22=0),"",IF(J14=TRUE,"1","0")))</f>
        <v>0</v>
      </c>
      <c r="P14" s="346" t="str">
        <f>IF($N$10="1","",IF(AND($O$10="1",K$22=0),"",IF(K14=TRUE,"1","0")))</f>
        <v>0</v>
      </c>
      <c r="Q14" s="346" t="str">
        <f>IF($N$10="1","",IF(AND($O$10="1",L$22=0),"",IF(L14=TRUE,"1","0")))</f>
        <v>0</v>
      </c>
    </row>
    <row r="15" spans="1:22" ht="20.100000000000001" customHeight="1">
      <c r="B15" s="815" t="s">
        <v>6155</v>
      </c>
      <c r="C15" s="815"/>
      <c r="D15" s="815"/>
      <c r="E15" s="815"/>
      <c r="F15" s="815"/>
      <c r="G15" s="815"/>
      <c r="H15" s="815"/>
      <c r="I15" s="501" t="b">
        <v>0</v>
      </c>
      <c r="J15" s="501" t="b">
        <v>0</v>
      </c>
      <c r="K15" s="501" t="b">
        <v>0</v>
      </c>
      <c r="L15" s="501" t="b">
        <v>0</v>
      </c>
      <c r="N15" s="346" t="str">
        <f t="shared" ref="N15:Q21" si="0">IF($N$10="1","",IF(AND($O$10="1",I$22=0),"",IF(I15=TRUE,"1","0")))</f>
        <v>0</v>
      </c>
      <c r="O15" s="346" t="str">
        <f t="shared" si="0"/>
        <v>0</v>
      </c>
      <c r="P15" s="346" t="str">
        <f t="shared" si="0"/>
        <v>0</v>
      </c>
      <c r="Q15" s="346" t="str">
        <f t="shared" si="0"/>
        <v>0</v>
      </c>
    </row>
    <row r="16" spans="1:22" s="502" customFormat="1" ht="20.100000000000001" customHeight="1">
      <c r="B16" s="815" t="s">
        <v>6156</v>
      </c>
      <c r="C16" s="815"/>
      <c r="D16" s="815"/>
      <c r="E16" s="815"/>
      <c r="F16" s="815"/>
      <c r="G16" s="815"/>
      <c r="H16" s="815"/>
      <c r="I16" s="501" t="b">
        <v>0</v>
      </c>
      <c r="J16" s="501" t="b">
        <v>0</v>
      </c>
      <c r="K16" s="501" t="b">
        <v>0</v>
      </c>
      <c r="L16" s="501" t="b">
        <v>0</v>
      </c>
      <c r="N16" s="346" t="str">
        <f t="shared" si="0"/>
        <v>0</v>
      </c>
      <c r="O16" s="346" t="str">
        <f t="shared" si="0"/>
        <v>0</v>
      </c>
      <c r="P16" s="346" t="str">
        <f t="shared" si="0"/>
        <v>0</v>
      </c>
      <c r="Q16" s="346" t="str">
        <f t="shared" si="0"/>
        <v>0</v>
      </c>
    </row>
    <row r="17" spans="1:20" s="502" customFormat="1" ht="20.100000000000001" customHeight="1">
      <c r="B17" s="815" t="s">
        <v>6157</v>
      </c>
      <c r="C17" s="815"/>
      <c r="D17" s="815"/>
      <c r="E17" s="815"/>
      <c r="F17" s="815"/>
      <c r="G17" s="815"/>
      <c r="H17" s="815"/>
      <c r="I17" s="501" t="b">
        <v>0</v>
      </c>
      <c r="J17" s="501" t="b">
        <v>0</v>
      </c>
      <c r="K17" s="501" t="b">
        <v>0</v>
      </c>
      <c r="L17" s="501" t="b">
        <v>0</v>
      </c>
      <c r="N17" s="346" t="str">
        <f t="shared" si="0"/>
        <v>0</v>
      </c>
      <c r="O17" s="346" t="str">
        <f t="shared" si="0"/>
        <v>0</v>
      </c>
      <c r="P17" s="346" t="str">
        <f t="shared" si="0"/>
        <v>0</v>
      </c>
      <c r="Q17" s="346" t="str">
        <f t="shared" si="0"/>
        <v>0</v>
      </c>
    </row>
    <row r="18" spans="1:20" s="502" customFormat="1" ht="20.100000000000001" customHeight="1">
      <c r="B18" s="815" t="s">
        <v>6158</v>
      </c>
      <c r="C18" s="815"/>
      <c r="D18" s="815"/>
      <c r="E18" s="815"/>
      <c r="F18" s="815"/>
      <c r="G18" s="815"/>
      <c r="H18" s="815"/>
      <c r="I18" s="501" t="b">
        <v>0</v>
      </c>
      <c r="J18" s="501" t="b">
        <v>0</v>
      </c>
      <c r="K18" s="501" t="b">
        <v>0</v>
      </c>
      <c r="L18" s="501" t="b">
        <v>0</v>
      </c>
      <c r="N18" s="346" t="str">
        <f t="shared" si="0"/>
        <v>0</v>
      </c>
      <c r="O18" s="346" t="str">
        <f t="shared" si="0"/>
        <v>0</v>
      </c>
      <c r="P18" s="346" t="str">
        <f t="shared" si="0"/>
        <v>0</v>
      </c>
      <c r="Q18" s="346" t="str">
        <f t="shared" si="0"/>
        <v>0</v>
      </c>
    </row>
    <row r="19" spans="1:20" s="502" customFormat="1" ht="20.100000000000001" customHeight="1">
      <c r="B19" s="815" t="s">
        <v>6159</v>
      </c>
      <c r="C19" s="815"/>
      <c r="D19" s="815"/>
      <c r="E19" s="815"/>
      <c r="F19" s="815"/>
      <c r="G19" s="815"/>
      <c r="H19" s="815"/>
      <c r="I19" s="501" t="b">
        <v>0</v>
      </c>
      <c r="J19" s="501" t="b">
        <v>0</v>
      </c>
      <c r="K19" s="501" t="b">
        <v>0</v>
      </c>
      <c r="L19" s="501" t="b">
        <v>0</v>
      </c>
      <c r="N19" s="346" t="str">
        <f t="shared" si="0"/>
        <v>0</v>
      </c>
      <c r="O19" s="346" t="str">
        <f t="shared" si="0"/>
        <v>0</v>
      </c>
      <c r="P19" s="346" t="str">
        <f t="shared" si="0"/>
        <v>0</v>
      </c>
      <c r="Q19" s="346" t="str">
        <f t="shared" si="0"/>
        <v>0</v>
      </c>
    </row>
    <row r="20" spans="1:20" s="502" customFormat="1" ht="20.100000000000001" customHeight="1">
      <c r="B20" s="815" t="s">
        <v>6160</v>
      </c>
      <c r="C20" s="815"/>
      <c r="D20" s="815"/>
      <c r="E20" s="815"/>
      <c r="F20" s="815"/>
      <c r="G20" s="815"/>
      <c r="H20" s="815"/>
      <c r="I20" s="501" t="b">
        <v>0</v>
      </c>
      <c r="J20" s="501" t="b">
        <v>0</v>
      </c>
      <c r="K20" s="501" t="b">
        <v>0</v>
      </c>
      <c r="L20" s="501" t="b">
        <v>0</v>
      </c>
      <c r="N20" s="346" t="str">
        <f t="shared" si="0"/>
        <v>0</v>
      </c>
      <c r="O20" s="346" t="str">
        <f t="shared" si="0"/>
        <v>0</v>
      </c>
      <c r="P20" s="346" t="str">
        <f t="shared" si="0"/>
        <v>0</v>
      </c>
      <c r="Q20" s="346" t="str">
        <f t="shared" si="0"/>
        <v>0</v>
      </c>
    </row>
    <row r="21" spans="1:20" s="502" customFormat="1" ht="20.100000000000001" customHeight="1">
      <c r="A21" s="503"/>
      <c r="B21" s="815" t="s">
        <v>6161</v>
      </c>
      <c r="C21" s="815"/>
      <c r="D21" s="815"/>
      <c r="E21" s="815"/>
      <c r="F21" s="815"/>
      <c r="G21" s="815"/>
      <c r="H21" s="815"/>
      <c r="I21" s="501" t="b">
        <v>0</v>
      </c>
      <c r="J21" s="501" t="b">
        <v>0</v>
      </c>
      <c r="K21" s="501" t="b">
        <v>0</v>
      </c>
      <c r="L21" s="501" t="b">
        <v>0</v>
      </c>
      <c r="N21" s="346" t="str">
        <f t="shared" si="0"/>
        <v>0</v>
      </c>
      <c r="O21" s="346" t="str">
        <f t="shared" si="0"/>
        <v>0</v>
      </c>
      <c r="P21" s="346" t="str">
        <f t="shared" si="0"/>
        <v>0</v>
      </c>
      <c r="Q21" s="346" t="str">
        <f t="shared" si="0"/>
        <v>0</v>
      </c>
    </row>
    <row r="22" spans="1:20" ht="20.100000000000001" customHeight="1">
      <c r="A22" s="101"/>
      <c r="B22" s="170"/>
      <c r="C22" s="170"/>
      <c r="D22" s="170"/>
      <c r="E22" s="504"/>
      <c r="F22" s="504"/>
      <c r="G22" s="504"/>
      <c r="H22" s="504"/>
      <c r="I22" s="505">
        <f>questionario!H52+questionario!J52</f>
        <v>0</v>
      </c>
      <c r="J22" s="505">
        <f>questionario!H53+questionario!J53</f>
        <v>0</v>
      </c>
      <c r="K22" s="505">
        <f>questionario!H54+questionario!J54</f>
        <v>0</v>
      </c>
      <c r="L22" s="505">
        <f>questionario!H55+questionario!J55+questionario!H56+questionario!J56</f>
        <v>0</v>
      </c>
      <c r="M22" s="506">
        <f>SUM(I22:L22)</f>
        <v>0</v>
      </c>
      <c r="N22" s="504"/>
    </row>
    <row r="23" spans="1:20" ht="30" customHeight="1">
      <c r="A23" s="611" t="s">
        <v>6183</v>
      </c>
      <c r="B23" s="611"/>
      <c r="C23" s="611"/>
      <c r="D23" s="611"/>
      <c r="E23" s="611"/>
      <c r="F23" s="611"/>
      <c r="G23" s="611"/>
      <c r="H23" s="611"/>
      <c r="I23" s="611"/>
      <c r="J23" s="611"/>
      <c r="K23" s="611"/>
      <c r="L23" s="611"/>
      <c r="M23" s="334"/>
      <c r="N23" s="71"/>
      <c r="O23" s="59"/>
    </row>
    <row r="24" spans="1:20" ht="20.100000000000001" customHeight="1">
      <c r="E24" s="97"/>
      <c r="F24" s="294"/>
    </row>
    <row r="25" spans="1:20" ht="18.75" customHeight="1">
      <c r="E25" s="97"/>
      <c r="F25" s="294" t="s">
        <v>6162</v>
      </c>
    </row>
    <row r="26" spans="1:20" ht="20.100000000000001" customHeight="1">
      <c r="A26" s="827" t="str">
        <f>IF(F26&gt;0.15,_xlfn.CONCAT($R$26,S26,$T$26),"")</f>
        <v/>
      </c>
      <c r="B26" s="827"/>
      <c r="C26" s="827"/>
      <c r="D26" s="827"/>
      <c r="E26" s="507" t="s">
        <v>20</v>
      </c>
      <c r="F26" s="508"/>
      <c r="G26" s="509" t="str">
        <f>IF(F26&lt;0,"Inserire un valore maggiore o uguale a zero","")</f>
        <v/>
      </c>
      <c r="P26" s="510" t="str">
        <f>IF(I22&gt;0,F26,"")</f>
        <v/>
      </c>
      <c r="R26" s="97" t="s">
        <v>6163</v>
      </c>
      <c r="S26" s="97">
        <f>F26*100</f>
        <v>0</v>
      </c>
      <c r="T26" s="93" t="s">
        <v>6164</v>
      </c>
    </row>
    <row r="27" spans="1:20" ht="20.100000000000001" customHeight="1">
      <c r="A27" s="827" t="str">
        <f>IF(F27&gt;0.15,_xlfn.CONCAT($R$26,S27,$T$26),"")</f>
        <v/>
      </c>
      <c r="B27" s="827"/>
      <c r="C27" s="827"/>
      <c r="D27" s="827"/>
      <c r="E27" s="507" t="s">
        <v>21</v>
      </c>
      <c r="F27" s="508"/>
      <c r="G27" s="509" t="str">
        <f t="shared" ref="G27:G28" si="1">IF(F27&lt;0,"Inserire un valore maggiore o uguale a zero","")</f>
        <v/>
      </c>
      <c r="P27" s="510" t="str">
        <f>IF(J22&gt;0,F27,"")</f>
        <v/>
      </c>
      <c r="R27" s="97"/>
      <c r="S27" s="97">
        <f>F27*100</f>
        <v>0</v>
      </c>
    </row>
    <row r="28" spans="1:20" ht="20.100000000000001" customHeight="1">
      <c r="A28" s="827" t="str">
        <f>IF(F28&gt;0.15,_xlfn.CONCAT($R$26,S28,$T$26),"")</f>
        <v/>
      </c>
      <c r="B28" s="827"/>
      <c r="C28" s="827"/>
      <c r="D28" s="827"/>
      <c r="E28" s="507" t="s">
        <v>22</v>
      </c>
      <c r="F28" s="508"/>
      <c r="G28" s="509" t="str">
        <f t="shared" si="1"/>
        <v/>
      </c>
      <c r="P28" s="510" t="str">
        <f>IF(K22&gt;0,F28,"")</f>
        <v/>
      </c>
      <c r="R28" s="97"/>
      <c r="S28" s="97">
        <f>F28*100</f>
        <v>0</v>
      </c>
    </row>
    <row r="29" spans="1:20" ht="20.100000000000001" customHeight="1">
      <c r="A29" s="827" t="str">
        <f>IF(F29&gt;0.15,_xlfn.CONCAT($R$26,S29,$T$26),"")</f>
        <v/>
      </c>
      <c r="B29" s="827"/>
      <c r="C29" s="827"/>
      <c r="D29" s="827"/>
      <c r="E29" s="71" t="s">
        <v>6165</v>
      </c>
      <c r="F29" s="508"/>
      <c r="G29" s="624" t="s">
        <v>6166</v>
      </c>
      <c r="H29" s="830"/>
      <c r="I29" s="511" t="e">
        <f>SUM(I30:L30)/M30</f>
        <v>#VALUE!</v>
      </c>
      <c r="P29" s="510" t="str">
        <f>IF(L22&gt;0,F29,"")</f>
        <v/>
      </c>
      <c r="Q29" s="512"/>
      <c r="R29" s="97"/>
      <c r="S29" s="97">
        <f>F29*100</f>
        <v>0</v>
      </c>
    </row>
    <row r="30" spans="1:20" ht="20.100000000000001" customHeight="1">
      <c r="E30" s="507"/>
      <c r="F30" s="513"/>
      <c r="G30" s="488"/>
      <c r="H30" s="488"/>
      <c r="I30" s="514" t="str">
        <f>IF(I22=0,"",F26*I22)</f>
        <v/>
      </c>
      <c r="J30" s="514" t="str">
        <f>IF(J22=0,"",F27*J22)</f>
        <v/>
      </c>
      <c r="K30" s="514" t="str">
        <f>IF(K22=0,"",F28*K22)</f>
        <v/>
      </c>
      <c r="L30" s="514" t="str">
        <f>IF(L22=0,"",F29*L22)</f>
        <v/>
      </c>
      <c r="M30" s="514" t="str">
        <f>IF(M22=0,"",M22)</f>
        <v/>
      </c>
      <c r="N30" s="72"/>
    </row>
    <row r="31" spans="1:20" ht="20.100000000000001" customHeight="1">
      <c r="A31" s="318" t="s">
        <v>6167</v>
      </c>
      <c r="B31" s="515"/>
      <c r="C31" s="515"/>
      <c r="D31" s="515"/>
      <c r="E31" s="516"/>
      <c r="F31" s="515"/>
      <c r="G31" s="515"/>
    </row>
    <row r="32" spans="1:20" ht="20.100000000000001" customHeight="1">
      <c r="E32" s="507"/>
      <c r="F32" s="294" t="s">
        <v>6162</v>
      </c>
      <c r="G32" s="509"/>
    </row>
    <row r="33" spans="1:18" ht="20.100000000000001" customHeight="1">
      <c r="E33" s="74" t="s">
        <v>6168</v>
      </c>
      <c r="F33" s="508"/>
      <c r="P33" s="517"/>
    </row>
    <row r="34" spans="1:18" ht="20.100000000000001" customHeight="1">
      <c r="A34" s="101"/>
      <c r="B34" s="170"/>
      <c r="C34" s="170"/>
      <c r="D34" s="170"/>
      <c r="E34" s="504"/>
      <c r="F34" s="504"/>
      <c r="G34" s="504"/>
      <c r="H34" s="504"/>
      <c r="I34" s="518"/>
      <c r="J34" s="518"/>
      <c r="K34" s="518"/>
      <c r="L34" s="518"/>
      <c r="M34" s="518"/>
    </row>
    <row r="35" spans="1:18" s="521" customFormat="1" ht="15">
      <c r="A35" s="831" t="s">
        <v>6184</v>
      </c>
      <c r="B35" s="831"/>
      <c r="C35" s="831"/>
      <c r="D35" s="831"/>
      <c r="E35" s="831"/>
      <c r="F35" s="831"/>
      <c r="G35" s="831"/>
      <c r="H35" s="831"/>
      <c r="I35" s="831"/>
      <c r="J35" s="831"/>
      <c r="K35" s="831"/>
      <c r="L35" s="520"/>
      <c r="M35" s="520"/>
      <c r="N35" s="520"/>
      <c r="O35" s="520"/>
      <c r="P35" s="520"/>
      <c r="Q35" s="520"/>
      <c r="R35" s="520"/>
    </row>
    <row r="36" spans="1:18" s="521" customFormat="1" ht="11.25" customHeight="1">
      <c r="A36" s="519"/>
      <c r="B36" s="519"/>
      <c r="C36" s="519"/>
      <c r="D36" s="519"/>
      <c r="E36" s="519"/>
      <c r="F36" s="519"/>
      <c r="G36" s="519"/>
      <c r="H36" s="519"/>
      <c r="I36" s="519"/>
      <c r="J36" s="519"/>
      <c r="K36" s="519"/>
      <c r="L36" s="520"/>
      <c r="M36" s="520"/>
      <c r="N36" s="520"/>
      <c r="O36" s="520"/>
      <c r="P36" s="520"/>
      <c r="Q36" s="520"/>
      <c r="R36" s="520"/>
    </row>
    <row r="37" spans="1:18" s="521" customFormat="1" ht="15.75" customHeight="1">
      <c r="A37" s="519"/>
      <c r="B37" s="93"/>
      <c r="C37" s="522"/>
      <c r="D37" s="522"/>
      <c r="E37" s="522"/>
      <c r="F37" s="522"/>
      <c r="G37" s="523" t="s">
        <v>6169</v>
      </c>
      <c r="H37" s="524" t="b">
        <v>0</v>
      </c>
      <c r="I37" s="832" t="str">
        <f>IF(OR(H37+questionario!K225&gt;1,questionario!K225+'Focus - POLITICHE RETRIBUTIVE'!H38&gt;1),"Attenzione! In F2 hai indicato l'erogazione di premi variabili collettivi","")</f>
        <v/>
      </c>
      <c r="J37" s="832"/>
      <c r="K37" s="832"/>
      <c r="L37" s="832"/>
      <c r="M37" s="832"/>
      <c r="N37" s="525" t="str">
        <f>+IF(H37=TRUE,"1","0")</f>
        <v>0</v>
      </c>
      <c r="O37" s="520"/>
      <c r="P37" s="526">
        <f>N37*1</f>
        <v>0</v>
      </c>
      <c r="Q37" s="520"/>
      <c r="R37" s="520"/>
    </row>
    <row r="38" spans="1:18" s="521" customFormat="1" ht="15.75" customHeight="1">
      <c r="A38" s="519"/>
      <c r="B38" s="93"/>
      <c r="C38" s="522"/>
      <c r="D38" s="522"/>
      <c r="E38" s="522"/>
      <c r="F38" s="522"/>
      <c r="G38" s="523" t="s">
        <v>6120</v>
      </c>
      <c r="H38" s="527" t="b">
        <v>0</v>
      </c>
      <c r="I38" s="832"/>
      <c r="J38" s="832"/>
      <c r="K38" s="832"/>
      <c r="L38" s="832"/>
      <c r="M38" s="832"/>
      <c r="N38" s="525" t="str">
        <f>+IF(H38=TRUE,"1","0")</f>
        <v>0</v>
      </c>
      <c r="O38" s="520"/>
      <c r="P38" s="526">
        <f>N38*1</f>
        <v>0</v>
      </c>
      <c r="Q38" s="520"/>
      <c r="R38" s="520"/>
    </row>
    <row r="39" spans="1:18" s="521" customFormat="1" ht="15.75" customHeight="1">
      <c r="A39" s="519"/>
      <c r="B39" s="93"/>
      <c r="C39" s="522"/>
      <c r="D39" s="522"/>
      <c r="E39" s="522"/>
      <c r="F39" s="522"/>
      <c r="G39" s="523" t="s">
        <v>6121</v>
      </c>
      <c r="H39" s="527" t="b">
        <v>0</v>
      </c>
      <c r="I39" s="519"/>
      <c r="J39" s="519"/>
      <c r="K39" s="519"/>
      <c r="L39" s="520"/>
      <c r="M39" s="520"/>
      <c r="N39" s="525" t="str">
        <f>+IF(H39=TRUE,"1","0")</f>
        <v>0</v>
      </c>
      <c r="O39" s="520"/>
      <c r="P39" s="526">
        <f>N39*1</f>
        <v>0</v>
      </c>
      <c r="Q39" s="520"/>
      <c r="R39" s="520"/>
    </row>
    <row r="40" spans="1:18" s="521" customFormat="1" ht="15.75" customHeight="1">
      <c r="A40" s="519"/>
      <c r="B40" s="93"/>
      <c r="C40" s="522"/>
      <c r="D40" s="522"/>
      <c r="E40" s="522"/>
      <c r="F40" s="522"/>
      <c r="G40" s="523" t="s">
        <v>6122</v>
      </c>
      <c r="H40" s="527" t="b">
        <v>0</v>
      </c>
      <c r="I40" s="519"/>
      <c r="J40" s="519"/>
      <c r="K40" s="519"/>
      <c r="L40" s="520"/>
      <c r="M40" s="520"/>
      <c r="N40" s="525" t="str">
        <f>+IF(H40=TRUE,"1","0")</f>
        <v>0</v>
      </c>
      <c r="O40" s="520"/>
      <c r="P40" s="526">
        <f>N40*1</f>
        <v>0</v>
      </c>
      <c r="Q40" s="520"/>
      <c r="R40" s="520"/>
    </row>
    <row r="41" spans="1:18" s="521" customFormat="1" ht="15.75" customHeight="1">
      <c r="A41" s="519"/>
      <c r="B41" s="528"/>
      <c r="C41" s="528"/>
      <c r="D41" s="528"/>
      <c r="E41" s="528"/>
      <c r="F41" s="528"/>
      <c r="G41" s="528"/>
      <c r="H41" s="529"/>
      <c r="I41" s="519"/>
      <c r="J41" s="519"/>
      <c r="K41" s="519"/>
      <c r="L41" s="520"/>
      <c r="M41" s="520"/>
      <c r="N41" s="525"/>
      <c r="O41" s="520"/>
      <c r="P41" s="520"/>
      <c r="Q41" s="520"/>
      <c r="R41" s="520"/>
    </row>
    <row r="42" spans="1:18" s="521" customFormat="1" ht="15.75" customHeight="1">
      <c r="A42" s="833" t="s">
        <v>6185</v>
      </c>
      <c r="B42" s="833"/>
      <c r="C42" s="833"/>
      <c r="D42" s="833"/>
      <c r="E42" s="833"/>
      <c r="F42" s="833"/>
      <c r="G42" s="833"/>
      <c r="H42" s="833"/>
      <c r="I42" s="833"/>
      <c r="J42" s="833"/>
      <c r="K42" s="833"/>
      <c r="L42" s="833"/>
      <c r="M42" s="520"/>
      <c r="N42" s="525"/>
      <c r="O42" s="520"/>
      <c r="P42" s="520"/>
      <c r="Q42" s="520"/>
      <c r="R42" s="520"/>
    </row>
    <row r="43" spans="1:18" s="521" customFormat="1" ht="15" customHeight="1">
      <c r="A43" s="531"/>
      <c r="B43" s="531"/>
      <c r="C43" s="531"/>
      <c r="D43" s="531"/>
      <c r="E43" s="531"/>
      <c r="F43" s="531"/>
      <c r="G43" s="531"/>
      <c r="H43" s="531"/>
      <c r="I43" s="531"/>
      <c r="J43" s="531"/>
      <c r="K43" s="531"/>
      <c r="L43" s="520"/>
      <c r="M43" s="520"/>
      <c r="N43" s="520"/>
      <c r="O43" s="520"/>
      <c r="P43" s="520"/>
      <c r="Q43" s="520"/>
      <c r="R43" s="520"/>
    </row>
    <row r="44" spans="1:18" s="521" customFormat="1" ht="15" customHeight="1">
      <c r="A44" s="519"/>
      <c r="B44" s="519"/>
      <c r="C44" s="519"/>
      <c r="D44" s="519"/>
      <c r="E44" s="519"/>
      <c r="F44" s="519"/>
      <c r="G44" s="519"/>
      <c r="H44" s="519"/>
      <c r="I44" s="519"/>
      <c r="J44" s="519"/>
      <c r="K44" s="519"/>
      <c r="L44" s="520"/>
      <c r="M44" s="520"/>
      <c r="N44" s="520"/>
      <c r="O44" s="520"/>
      <c r="P44" s="520"/>
      <c r="Q44" s="520"/>
      <c r="R44" s="520"/>
    </row>
    <row r="45" spans="1:18" s="521" customFormat="1" ht="15.75" customHeight="1">
      <c r="A45" s="519"/>
      <c r="B45" s="834" t="s">
        <v>6170</v>
      </c>
      <c r="C45" s="835"/>
      <c r="D45" s="835"/>
      <c r="E45" s="835"/>
      <c r="F45" s="835"/>
      <c r="G45" s="835"/>
      <c r="H45" s="532" t="b">
        <v>0</v>
      </c>
      <c r="I45" s="519"/>
      <c r="J45" s="519"/>
      <c r="K45" s="519"/>
      <c r="L45" s="520"/>
      <c r="M45" s="520"/>
      <c r="N45" s="533" t="str">
        <f>IF($N$37="1","",IF(H45=TRUE,"1","0"))</f>
        <v>0</v>
      </c>
      <c r="O45" s="520"/>
      <c r="P45" s="526">
        <f>IF(N45="","",N45*1)</f>
        <v>0</v>
      </c>
      <c r="Q45" s="520"/>
      <c r="R45" s="520"/>
    </row>
    <row r="46" spans="1:18" s="521" customFormat="1" ht="15.75" customHeight="1">
      <c r="A46" s="519"/>
      <c r="B46" s="828" t="s">
        <v>6124</v>
      </c>
      <c r="C46" s="829"/>
      <c r="D46" s="829"/>
      <c r="E46" s="829"/>
      <c r="F46" s="829"/>
      <c r="G46" s="829"/>
      <c r="H46" s="534" t="b">
        <v>0</v>
      </c>
      <c r="I46" s="519"/>
      <c r="J46" s="519"/>
      <c r="K46" s="519"/>
      <c r="L46" s="520"/>
      <c r="M46" s="520"/>
      <c r="N46" s="533" t="str">
        <f t="shared" ref="N46:N63" si="2">IF($N$37="1","",IF(H46=TRUE,"1","0"))</f>
        <v>0</v>
      </c>
      <c r="O46" s="520"/>
      <c r="P46" s="526">
        <f t="shared" ref="P46:P63" si="3">IF(N46="","",N46*1)</f>
        <v>0</v>
      </c>
      <c r="Q46" s="520"/>
      <c r="R46" s="520"/>
    </row>
    <row r="47" spans="1:18" s="521" customFormat="1" ht="15.75" customHeight="1">
      <c r="A47" s="519"/>
      <c r="B47" s="828" t="s">
        <v>6125</v>
      </c>
      <c r="C47" s="829"/>
      <c r="D47" s="829"/>
      <c r="E47" s="829"/>
      <c r="F47" s="829"/>
      <c r="G47" s="829"/>
      <c r="H47" s="534" t="b">
        <v>0</v>
      </c>
      <c r="I47" s="519"/>
      <c r="J47" s="519"/>
      <c r="K47" s="519"/>
      <c r="L47" s="520"/>
      <c r="M47" s="520"/>
      <c r="N47" s="533" t="str">
        <f t="shared" si="2"/>
        <v>0</v>
      </c>
      <c r="O47" s="520"/>
      <c r="P47" s="526">
        <f t="shared" si="3"/>
        <v>0</v>
      </c>
      <c r="Q47" s="520"/>
      <c r="R47" s="520"/>
    </row>
    <row r="48" spans="1:18" s="521" customFormat="1" ht="15.75" customHeight="1">
      <c r="A48" s="519"/>
      <c r="B48" s="828" t="s">
        <v>6126</v>
      </c>
      <c r="C48" s="829"/>
      <c r="D48" s="829"/>
      <c r="E48" s="829"/>
      <c r="F48" s="829"/>
      <c r="G48" s="829"/>
      <c r="H48" s="534" t="b">
        <v>0</v>
      </c>
      <c r="I48" s="519"/>
      <c r="J48" s="519"/>
      <c r="K48" s="519"/>
      <c r="L48" s="520"/>
      <c r="M48" s="520"/>
      <c r="N48" s="533" t="str">
        <f t="shared" si="2"/>
        <v>0</v>
      </c>
      <c r="O48" s="520"/>
      <c r="P48" s="526">
        <f t="shared" si="3"/>
        <v>0</v>
      </c>
      <c r="Q48" s="520"/>
      <c r="R48" s="520"/>
    </row>
    <row r="49" spans="1:18" s="521" customFormat="1" ht="15.75" customHeight="1">
      <c r="A49" s="519"/>
      <c r="B49" s="828" t="s">
        <v>6127</v>
      </c>
      <c r="C49" s="829"/>
      <c r="D49" s="829"/>
      <c r="E49" s="829"/>
      <c r="F49" s="829"/>
      <c r="G49" s="829"/>
      <c r="H49" s="534" t="b">
        <v>0</v>
      </c>
      <c r="I49" s="519"/>
      <c r="J49" s="519"/>
      <c r="K49" s="519"/>
      <c r="L49" s="520"/>
      <c r="M49" s="520"/>
      <c r="N49" s="533" t="str">
        <f t="shared" si="2"/>
        <v>0</v>
      </c>
      <c r="O49" s="520"/>
      <c r="P49" s="526">
        <f t="shared" si="3"/>
        <v>0</v>
      </c>
      <c r="Q49" s="520"/>
      <c r="R49" s="520"/>
    </row>
    <row r="50" spans="1:18" s="521" customFormat="1" ht="15.75" customHeight="1">
      <c r="A50" s="519"/>
      <c r="B50" s="828" t="s">
        <v>6128</v>
      </c>
      <c r="C50" s="829"/>
      <c r="D50" s="829"/>
      <c r="E50" s="829"/>
      <c r="F50" s="829"/>
      <c r="G50" s="829"/>
      <c r="H50" s="534" t="b">
        <v>0</v>
      </c>
      <c r="I50" s="519"/>
      <c r="J50" s="519"/>
      <c r="K50" s="519"/>
      <c r="L50" s="520"/>
      <c r="M50" s="520"/>
      <c r="N50" s="533" t="str">
        <f t="shared" si="2"/>
        <v>0</v>
      </c>
      <c r="O50" s="520"/>
      <c r="P50" s="526">
        <f t="shared" si="3"/>
        <v>0</v>
      </c>
      <c r="Q50" s="520"/>
      <c r="R50" s="520"/>
    </row>
    <row r="51" spans="1:18" s="521" customFormat="1" ht="15.75" customHeight="1">
      <c r="A51" s="519"/>
      <c r="B51" s="828" t="s">
        <v>6129</v>
      </c>
      <c r="C51" s="829"/>
      <c r="D51" s="829"/>
      <c r="E51" s="829"/>
      <c r="F51" s="829"/>
      <c r="G51" s="829"/>
      <c r="H51" s="534" t="b">
        <v>0</v>
      </c>
      <c r="I51" s="519"/>
      <c r="J51" s="519"/>
      <c r="K51" s="519"/>
      <c r="L51" s="520"/>
      <c r="M51" s="520"/>
      <c r="N51" s="533" t="str">
        <f t="shared" si="2"/>
        <v>0</v>
      </c>
      <c r="O51" s="520"/>
      <c r="P51" s="526">
        <f t="shared" si="3"/>
        <v>0</v>
      </c>
      <c r="Q51" s="520"/>
      <c r="R51" s="520"/>
    </row>
    <row r="52" spans="1:18" s="521" customFormat="1" ht="15.75" customHeight="1">
      <c r="A52" s="519"/>
      <c r="B52" s="828" t="s">
        <v>6130</v>
      </c>
      <c r="C52" s="829"/>
      <c r="D52" s="829"/>
      <c r="E52" s="829"/>
      <c r="F52" s="829"/>
      <c r="G52" s="829"/>
      <c r="H52" s="534" t="b">
        <v>0</v>
      </c>
      <c r="I52" s="519"/>
      <c r="J52" s="519"/>
      <c r="K52" s="519"/>
      <c r="L52" s="520"/>
      <c r="M52" s="520"/>
      <c r="N52" s="533" t="str">
        <f t="shared" si="2"/>
        <v>0</v>
      </c>
      <c r="O52" s="520"/>
      <c r="P52" s="526">
        <f t="shared" si="3"/>
        <v>0</v>
      </c>
      <c r="Q52" s="520"/>
      <c r="R52" s="520"/>
    </row>
    <row r="53" spans="1:18" s="521" customFormat="1" ht="15.75" customHeight="1">
      <c r="A53" s="519"/>
      <c r="B53" s="828" t="s">
        <v>6131</v>
      </c>
      <c r="C53" s="829"/>
      <c r="D53" s="829"/>
      <c r="E53" s="829"/>
      <c r="F53" s="829"/>
      <c r="G53" s="829"/>
      <c r="H53" s="534" t="b">
        <v>0</v>
      </c>
      <c r="I53" s="519"/>
      <c r="J53" s="519"/>
      <c r="K53" s="519"/>
      <c r="L53" s="520"/>
      <c r="M53" s="520"/>
      <c r="N53" s="533" t="str">
        <f t="shared" si="2"/>
        <v>0</v>
      </c>
      <c r="O53" s="520"/>
      <c r="P53" s="526">
        <f t="shared" si="3"/>
        <v>0</v>
      </c>
      <c r="Q53" s="520"/>
      <c r="R53" s="520"/>
    </row>
    <row r="54" spans="1:18" s="521" customFormat="1" ht="15.75" customHeight="1">
      <c r="A54" s="519"/>
      <c r="B54" s="828" t="s">
        <v>6171</v>
      </c>
      <c r="C54" s="829"/>
      <c r="D54" s="829"/>
      <c r="E54" s="829"/>
      <c r="F54" s="829"/>
      <c r="G54" s="829"/>
      <c r="H54" s="534" t="b">
        <v>0</v>
      </c>
      <c r="I54" s="519"/>
      <c r="J54" s="519"/>
      <c r="K54" s="519"/>
      <c r="L54" s="520"/>
      <c r="M54" s="520"/>
      <c r="N54" s="533" t="str">
        <f t="shared" si="2"/>
        <v>0</v>
      </c>
      <c r="O54" s="520"/>
      <c r="P54" s="526">
        <f t="shared" si="3"/>
        <v>0</v>
      </c>
      <c r="Q54" s="520"/>
      <c r="R54" s="520"/>
    </row>
    <row r="55" spans="1:18" s="521" customFormat="1" ht="15.75" customHeight="1">
      <c r="A55" s="519"/>
      <c r="B55" s="828" t="s">
        <v>6133</v>
      </c>
      <c r="C55" s="829"/>
      <c r="D55" s="829"/>
      <c r="E55" s="829"/>
      <c r="F55" s="829"/>
      <c r="G55" s="829"/>
      <c r="H55" s="534" t="b">
        <v>0</v>
      </c>
      <c r="I55" s="519"/>
      <c r="J55" s="519"/>
      <c r="K55" s="519"/>
      <c r="L55" s="520"/>
      <c r="M55" s="520"/>
      <c r="N55" s="533" t="str">
        <f t="shared" si="2"/>
        <v>0</v>
      </c>
      <c r="O55" s="520"/>
      <c r="P55" s="526">
        <f t="shared" si="3"/>
        <v>0</v>
      </c>
      <c r="Q55" s="520"/>
      <c r="R55" s="520"/>
    </row>
    <row r="56" spans="1:18" s="521" customFormat="1" ht="15.75" customHeight="1">
      <c r="A56" s="519"/>
      <c r="B56" s="828" t="s">
        <v>6134</v>
      </c>
      <c r="C56" s="829"/>
      <c r="D56" s="829"/>
      <c r="E56" s="829"/>
      <c r="F56" s="829"/>
      <c r="G56" s="829"/>
      <c r="H56" s="534" t="b">
        <v>0</v>
      </c>
      <c r="I56" s="519"/>
      <c r="J56" s="519"/>
      <c r="K56" s="519"/>
      <c r="L56" s="520"/>
      <c r="M56" s="520"/>
      <c r="N56" s="533" t="str">
        <f t="shared" si="2"/>
        <v>0</v>
      </c>
      <c r="O56" s="520"/>
      <c r="P56" s="526">
        <f t="shared" si="3"/>
        <v>0</v>
      </c>
      <c r="Q56" s="520"/>
      <c r="R56" s="520"/>
    </row>
    <row r="57" spans="1:18" s="521" customFormat="1" ht="15.75" customHeight="1">
      <c r="A57" s="519"/>
      <c r="B57" s="828" t="s">
        <v>6135</v>
      </c>
      <c r="C57" s="829"/>
      <c r="D57" s="829"/>
      <c r="E57" s="829"/>
      <c r="F57" s="829"/>
      <c r="G57" s="829"/>
      <c r="H57" s="534" t="b">
        <v>0</v>
      </c>
      <c r="I57" s="519"/>
      <c r="J57" s="519"/>
      <c r="K57" s="519"/>
      <c r="L57" s="520"/>
      <c r="M57" s="520"/>
      <c r="N57" s="533" t="str">
        <f t="shared" si="2"/>
        <v>0</v>
      </c>
      <c r="O57" s="520"/>
      <c r="P57" s="526">
        <f t="shared" si="3"/>
        <v>0</v>
      </c>
      <c r="Q57" s="520"/>
      <c r="R57" s="520"/>
    </row>
    <row r="58" spans="1:18" s="521" customFormat="1" ht="15.75" customHeight="1">
      <c r="A58" s="519"/>
      <c r="B58" s="828" t="s">
        <v>6136</v>
      </c>
      <c r="C58" s="829"/>
      <c r="D58" s="829"/>
      <c r="E58" s="829"/>
      <c r="F58" s="829"/>
      <c r="G58" s="829"/>
      <c r="H58" s="534" t="b">
        <v>0</v>
      </c>
      <c r="I58" s="519"/>
      <c r="J58" s="519"/>
      <c r="K58" s="519"/>
      <c r="L58" s="520"/>
      <c r="M58" s="520"/>
      <c r="N58" s="533" t="str">
        <f t="shared" si="2"/>
        <v>0</v>
      </c>
      <c r="O58" s="520"/>
      <c r="P58" s="526">
        <f t="shared" si="3"/>
        <v>0</v>
      </c>
      <c r="Q58" s="520"/>
      <c r="R58" s="520"/>
    </row>
    <row r="59" spans="1:18" s="521" customFormat="1" ht="15.75" customHeight="1">
      <c r="A59" s="519"/>
      <c r="B59" s="828" t="s">
        <v>6137</v>
      </c>
      <c r="C59" s="829"/>
      <c r="D59" s="829"/>
      <c r="E59" s="829"/>
      <c r="F59" s="829"/>
      <c r="G59" s="829"/>
      <c r="H59" s="534" t="b">
        <v>0</v>
      </c>
      <c r="I59" s="519"/>
      <c r="J59" s="519"/>
      <c r="K59" s="519"/>
      <c r="L59" s="520"/>
      <c r="M59" s="520"/>
      <c r="N59" s="533" t="str">
        <f t="shared" si="2"/>
        <v>0</v>
      </c>
      <c r="O59" s="520"/>
      <c r="P59" s="526">
        <f t="shared" si="3"/>
        <v>0</v>
      </c>
      <c r="Q59" s="520"/>
      <c r="R59" s="520"/>
    </row>
    <row r="60" spans="1:18" s="521" customFormat="1" ht="15.75" customHeight="1">
      <c r="A60" s="519"/>
      <c r="B60" s="828" t="s">
        <v>6138</v>
      </c>
      <c r="C60" s="829"/>
      <c r="D60" s="829"/>
      <c r="E60" s="829"/>
      <c r="F60" s="829"/>
      <c r="G60" s="829"/>
      <c r="H60" s="534" t="b">
        <v>0</v>
      </c>
      <c r="I60" s="519"/>
      <c r="J60" s="519"/>
      <c r="K60" s="519"/>
      <c r="L60" s="520"/>
      <c r="M60" s="520"/>
      <c r="N60" s="533" t="str">
        <f t="shared" si="2"/>
        <v>0</v>
      </c>
      <c r="O60" s="520"/>
      <c r="P60" s="526">
        <f t="shared" si="3"/>
        <v>0</v>
      </c>
      <c r="Q60" s="520"/>
      <c r="R60" s="520"/>
    </row>
    <row r="61" spans="1:18" s="521" customFormat="1" ht="15.75" customHeight="1">
      <c r="A61" s="519"/>
      <c r="B61" s="828" t="s">
        <v>6139</v>
      </c>
      <c r="C61" s="829"/>
      <c r="D61" s="829"/>
      <c r="E61" s="829"/>
      <c r="F61" s="829"/>
      <c r="G61" s="829"/>
      <c r="H61" s="534" t="b">
        <v>0</v>
      </c>
      <c r="I61" s="519"/>
      <c r="J61" s="519"/>
      <c r="K61" s="519"/>
      <c r="L61" s="520"/>
      <c r="M61" s="520"/>
      <c r="N61" s="533" t="str">
        <f t="shared" si="2"/>
        <v>0</v>
      </c>
      <c r="O61" s="520"/>
      <c r="P61" s="526">
        <f t="shared" si="3"/>
        <v>0</v>
      </c>
      <c r="Q61" s="520"/>
      <c r="R61" s="520"/>
    </row>
    <row r="62" spans="1:18" s="521" customFormat="1" ht="15.75" customHeight="1">
      <c r="A62" s="519"/>
      <c r="B62" s="828" t="s">
        <v>6140</v>
      </c>
      <c r="C62" s="829"/>
      <c r="D62" s="829"/>
      <c r="E62" s="829"/>
      <c r="F62" s="829"/>
      <c r="G62" s="829"/>
      <c r="H62" s="534" t="b">
        <v>0</v>
      </c>
      <c r="I62" s="519"/>
      <c r="J62" s="519"/>
      <c r="K62" s="519"/>
      <c r="L62" s="520"/>
      <c r="M62" s="520"/>
      <c r="N62" s="533" t="str">
        <f t="shared" si="2"/>
        <v>0</v>
      </c>
      <c r="O62" s="520"/>
      <c r="P62" s="526">
        <f t="shared" si="3"/>
        <v>0</v>
      </c>
      <c r="Q62" s="520"/>
      <c r="R62" s="520"/>
    </row>
    <row r="63" spans="1:18" s="521" customFormat="1" ht="15.75" customHeight="1">
      <c r="A63" s="519"/>
      <c r="B63" s="828" t="s">
        <v>6141</v>
      </c>
      <c r="C63" s="829"/>
      <c r="D63" s="829"/>
      <c r="E63" s="829"/>
      <c r="F63" s="829"/>
      <c r="G63" s="829"/>
      <c r="H63" s="534" t="b">
        <v>0</v>
      </c>
      <c r="I63" s="519"/>
      <c r="J63" s="519"/>
      <c r="K63" s="519"/>
      <c r="L63" s="520"/>
      <c r="M63" s="520"/>
      <c r="N63" s="533" t="str">
        <f t="shared" si="2"/>
        <v>0</v>
      </c>
      <c r="O63" s="520"/>
      <c r="P63" s="526">
        <f t="shared" si="3"/>
        <v>0</v>
      </c>
      <c r="Q63" s="520"/>
      <c r="R63" s="520"/>
    </row>
    <row r="64" spans="1:18" s="521" customFormat="1" ht="15.75" customHeight="1">
      <c r="A64" s="519"/>
      <c r="B64" s="837" t="s">
        <v>304</v>
      </c>
      <c r="C64" s="838"/>
      <c r="D64" s="838"/>
      <c r="E64" s="838"/>
      <c r="F64" s="838"/>
      <c r="G64" s="838"/>
      <c r="H64" s="535" t="s">
        <v>6172</v>
      </c>
      <c r="I64" s="530"/>
      <c r="J64" s="530"/>
      <c r="K64" s="530"/>
      <c r="L64" s="520"/>
      <c r="M64" s="520"/>
      <c r="N64" s="520"/>
      <c r="O64" s="520"/>
      <c r="P64" s="520"/>
      <c r="Q64" s="520"/>
      <c r="R64" s="520"/>
    </row>
    <row r="65" spans="1:18" s="521" customFormat="1" ht="12" customHeight="1">
      <c r="H65" s="536"/>
      <c r="L65" s="520"/>
      <c r="M65" s="520"/>
      <c r="N65" s="520"/>
      <c r="O65" s="520"/>
      <c r="P65" s="520"/>
      <c r="Q65" s="520"/>
      <c r="R65" s="520"/>
    </row>
    <row r="66" spans="1:18" ht="20.100000000000001" customHeight="1"/>
    <row r="67" spans="1:18" ht="30" customHeight="1">
      <c r="A67" s="611" t="s">
        <v>6186</v>
      </c>
      <c r="B67" s="611"/>
      <c r="C67" s="611"/>
      <c r="D67" s="611"/>
      <c r="E67" s="611"/>
      <c r="F67" s="611"/>
      <c r="G67" s="611"/>
      <c r="H67" s="611"/>
      <c r="I67" s="611"/>
      <c r="J67" s="611"/>
      <c r="K67" s="611"/>
      <c r="L67" s="334"/>
      <c r="M67" s="334"/>
      <c r="N67" s="71"/>
      <c r="O67" s="59"/>
    </row>
    <row r="68" spans="1:18" ht="18" customHeight="1">
      <c r="A68" s="97"/>
      <c r="B68" s="97"/>
      <c r="C68" s="97"/>
      <c r="D68" s="97"/>
      <c r="I68" s="97"/>
      <c r="J68" s="97"/>
      <c r="K68" s="97"/>
    </row>
    <row r="69" spans="1:18" ht="19.5" customHeight="1">
      <c r="A69" s="97"/>
      <c r="B69" s="97"/>
      <c r="C69" s="97"/>
      <c r="D69" s="97"/>
      <c r="E69" s="839" t="s">
        <v>6173</v>
      </c>
      <c r="F69" s="839"/>
      <c r="G69" s="839"/>
      <c r="H69" s="839"/>
      <c r="I69" s="97"/>
      <c r="J69" s="97"/>
      <c r="K69" s="97"/>
    </row>
    <row r="70" spans="1:18" s="540" customFormat="1" ht="27" customHeight="1">
      <c r="A70" s="537"/>
      <c r="B70" s="538" t="str">
        <f>IF(AND(F70&gt;0,F70&lt;3000),"Indicare il valore in euro su base annua","")</f>
        <v/>
      </c>
      <c r="C70" s="537"/>
      <c r="D70" s="537"/>
      <c r="E70" s="840" t="s">
        <v>6174</v>
      </c>
      <c r="F70" s="539"/>
      <c r="G70" s="79" t="s">
        <v>6175</v>
      </c>
      <c r="H70" s="246"/>
      <c r="I70" s="537"/>
      <c r="J70" s="537"/>
      <c r="K70" s="537"/>
      <c r="O70" s="537"/>
      <c r="P70" s="541"/>
    </row>
    <row r="71" spans="1:18" s="540" customFormat="1" ht="27" customHeight="1">
      <c r="A71" s="537"/>
      <c r="B71" s="538" t="str">
        <f t="shared" ref="B71:B74" si="4">IF(AND(F71&gt;0,F71&lt;3000),"Indicare il valore in euro su base annua","")</f>
        <v/>
      </c>
      <c r="C71" s="537"/>
      <c r="D71" s="537"/>
      <c r="E71" s="840"/>
      <c r="F71" s="539"/>
      <c r="G71" s="79" t="s">
        <v>6145</v>
      </c>
      <c r="H71" s="246"/>
      <c r="I71" s="537"/>
      <c r="J71" s="537"/>
      <c r="K71" s="537"/>
      <c r="O71" s="537"/>
      <c r="P71" s="541"/>
    </row>
    <row r="72" spans="1:18" s="540" customFormat="1" ht="27" customHeight="1">
      <c r="A72" s="537"/>
      <c r="B72" s="538" t="str">
        <f t="shared" si="4"/>
        <v/>
      </c>
      <c r="C72" s="537"/>
      <c r="D72" s="537"/>
      <c r="E72" s="840"/>
      <c r="F72" s="539"/>
      <c r="G72" s="79" t="s">
        <v>6146</v>
      </c>
      <c r="H72" s="246"/>
      <c r="I72" s="537"/>
      <c r="J72" s="537"/>
      <c r="K72" s="537"/>
      <c r="O72" s="537"/>
      <c r="P72" s="541"/>
    </row>
    <row r="73" spans="1:18" s="97" customFormat="1" ht="19.5" customHeight="1">
      <c r="B73" s="542"/>
      <c r="L73" s="93"/>
      <c r="M73" s="93"/>
      <c r="N73" s="93"/>
      <c r="Q73" s="93"/>
      <c r="R73" s="93"/>
    </row>
    <row r="74" spans="1:18" ht="20.100000000000001" customHeight="1">
      <c r="A74" s="97"/>
      <c r="B74" s="538" t="str">
        <f t="shared" si="4"/>
        <v/>
      </c>
      <c r="C74" s="97"/>
      <c r="D74" s="97"/>
      <c r="E74" s="543" t="s">
        <v>6176</v>
      </c>
      <c r="F74" s="539"/>
      <c r="G74" s="97"/>
      <c r="H74" s="97"/>
      <c r="I74" s="97"/>
      <c r="J74" s="97"/>
      <c r="K74" s="97"/>
      <c r="P74" s="544"/>
    </row>
    <row r="75" spans="1:18" s="97" customFormat="1" ht="19.5" customHeight="1">
      <c r="L75" s="93"/>
      <c r="M75" s="93"/>
      <c r="N75" s="93"/>
      <c r="Q75" s="93"/>
      <c r="R75" s="93"/>
    </row>
    <row r="76" spans="1:18" s="97" customFormat="1" ht="30" customHeight="1">
      <c r="A76" s="611" t="s">
        <v>6187</v>
      </c>
      <c r="B76" s="611"/>
      <c r="C76" s="611"/>
      <c r="D76" s="611"/>
      <c r="E76" s="611"/>
      <c r="F76" s="611"/>
      <c r="G76" s="611"/>
      <c r="H76" s="611"/>
      <c r="I76" s="611"/>
      <c r="J76" s="611"/>
      <c r="K76" s="611"/>
      <c r="L76" s="334"/>
      <c r="M76" s="334"/>
      <c r="N76" s="71"/>
      <c r="O76" s="59"/>
      <c r="Q76" s="93"/>
      <c r="R76" s="93"/>
    </row>
    <row r="77" spans="1:18" s="97" customFormat="1" ht="20.100000000000001" customHeight="1">
      <c r="F77" s="503" t="s">
        <v>6177</v>
      </c>
      <c r="L77" s="93"/>
      <c r="M77" s="93"/>
      <c r="N77" s="93"/>
      <c r="Q77" s="93"/>
      <c r="R77" s="93"/>
    </row>
    <row r="78" spans="1:18" s="97" customFormat="1" ht="20.100000000000001" customHeight="1">
      <c r="E78" s="543"/>
      <c r="F78" s="508"/>
      <c r="L78" s="93"/>
      <c r="M78" s="93"/>
      <c r="N78" s="93"/>
      <c r="P78" s="545"/>
      <c r="Q78" s="93"/>
      <c r="R78" s="93"/>
    </row>
    <row r="79" spans="1:18" s="97" customFormat="1" ht="20.100000000000001" customHeight="1">
      <c r="L79" s="93"/>
      <c r="M79" s="93"/>
      <c r="N79" s="93"/>
      <c r="Q79" s="93"/>
      <c r="R79" s="93"/>
    </row>
    <row r="80" spans="1:18" s="97" customFormat="1" ht="20.100000000000001" customHeight="1">
      <c r="A80" s="611" t="s">
        <v>6188</v>
      </c>
      <c r="B80" s="611"/>
      <c r="C80" s="611"/>
      <c r="D80" s="611"/>
      <c r="E80" s="611"/>
      <c r="F80" s="611"/>
      <c r="G80" s="611"/>
      <c r="H80" s="611"/>
      <c r="I80" s="611"/>
      <c r="J80" s="611"/>
      <c r="K80" s="611"/>
      <c r="L80" s="93"/>
      <c r="M80" s="93"/>
      <c r="N80" s="93"/>
      <c r="Q80" s="93"/>
      <c r="R80" s="93"/>
    </row>
    <row r="81" spans="1:18" ht="15">
      <c r="A81" s="826"/>
      <c r="B81" s="826"/>
      <c r="C81" s="826"/>
      <c r="D81" s="826"/>
      <c r="E81" s="826"/>
      <c r="F81" s="826"/>
      <c r="G81" s="826"/>
      <c r="H81" s="173" t="s">
        <v>6</v>
      </c>
      <c r="I81" s="179" t="b">
        <v>0</v>
      </c>
      <c r="J81" s="173" t="s">
        <v>7</v>
      </c>
      <c r="K81" s="179" t="b">
        <v>0</v>
      </c>
      <c r="L81" s="496"/>
      <c r="M81" s="496"/>
      <c r="N81" s="496"/>
      <c r="O81" s="492"/>
    </row>
    <row r="82" spans="1:18" ht="12.75" customHeight="1">
      <c r="A82" s="495"/>
      <c r="B82" s="495"/>
      <c r="C82" s="495"/>
      <c r="D82" s="495"/>
      <c r="E82" s="294"/>
      <c r="F82" s="495"/>
      <c r="G82" s="495"/>
      <c r="H82" s="173"/>
      <c r="I82" s="179" t="b">
        <v>0</v>
      </c>
      <c r="J82" s="546"/>
      <c r="K82" s="179" t="b">
        <v>0</v>
      </c>
      <c r="L82" s="23" t="str">
        <f>IF(I82+K82&gt;1,"scegliere una sola opzione","")</f>
        <v/>
      </c>
      <c r="N82" s="346" t="str">
        <f>IF($I$82=TRUE,"1","0")</f>
        <v>0</v>
      </c>
      <c r="O82" s="346" t="str">
        <f>IF($K$82=TRUE,"1","0")</f>
        <v>0</v>
      </c>
      <c r="P82" s="526">
        <f>N82*1</f>
        <v>0</v>
      </c>
      <c r="Q82" s="497">
        <f>O82*1</f>
        <v>0</v>
      </c>
    </row>
    <row r="83" spans="1:18" s="547" customFormat="1" ht="20.100000000000001" customHeight="1">
      <c r="D83" s="61"/>
      <c r="E83" s="548"/>
      <c r="H83" s="63"/>
      <c r="I83" s="549"/>
      <c r="L83" s="550"/>
      <c r="M83" s="550"/>
      <c r="N83" s="551"/>
      <c r="P83" s="552"/>
      <c r="Q83" s="550"/>
      <c r="R83" s="550"/>
    </row>
    <row r="84" spans="1:18" s="97" customFormat="1" ht="20.100000000000001" customHeight="1">
      <c r="F84" s="553" t="s">
        <v>6178</v>
      </c>
      <c r="L84" s="93"/>
      <c r="M84" s="93"/>
      <c r="N84" s="93"/>
      <c r="Q84" s="93"/>
      <c r="R84" s="93"/>
    </row>
    <row r="85" spans="1:18" s="97" customFormat="1" ht="20.100000000000001" customHeight="1">
      <c r="F85" s="539"/>
      <c r="L85" s="93"/>
      <c r="M85" s="93"/>
      <c r="P85" s="554"/>
      <c r="Q85" s="93"/>
      <c r="R85" s="93"/>
    </row>
    <row r="86" spans="1:18" s="97" customFormat="1" ht="20.100000000000001" customHeight="1">
      <c r="L86" s="93"/>
      <c r="M86" s="93"/>
      <c r="N86" s="93"/>
      <c r="Q86" s="93"/>
      <c r="R86" s="93"/>
    </row>
    <row r="87" spans="1:18" s="97" customFormat="1" ht="60.6" customHeight="1">
      <c r="A87" s="836" t="s">
        <v>6179</v>
      </c>
      <c r="B87" s="836"/>
      <c r="C87" s="836"/>
      <c r="D87" s="836"/>
      <c r="E87" s="836"/>
      <c r="F87" s="836"/>
      <c r="G87" s="836"/>
      <c r="H87" s="836"/>
      <c r="I87" s="836"/>
      <c r="J87" s="836"/>
      <c r="K87" s="836"/>
      <c r="L87" s="93"/>
      <c r="M87" s="93"/>
      <c r="N87" s="93"/>
      <c r="Q87" s="93"/>
      <c r="R87" s="93"/>
    </row>
    <row r="88" spans="1:18" s="97" customFormat="1" ht="20.100000000000001" hidden="1" customHeight="1">
      <c r="L88" s="93"/>
      <c r="M88" s="93"/>
      <c r="N88" s="93"/>
      <c r="Q88" s="93"/>
      <c r="R88" s="93"/>
    </row>
    <row r="89" spans="1:18" s="97" customFormat="1" ht="20.100000000000001" hidden="1" customHeight="1">
      <c r="L89" s="93"/>
      <c r="M89" s="93"/>
      <c r="N89" s="93"/>
      <c r="Q89" s="93"/>
      <c r="R89" s="93"/>
    </row>
    <row r="90" spans="1:18" s="97" customFormat="1" ht="20.100000000000001" hidden="1" customHeight="1">
      <c r="L90" s="93"/>
      <c r="M90" s="93"/>
      <c r="N90" s="93"/>
      <c r="Q90" s="93"/>
      <c r="R90" s="93"/>
    </row>
    <row r="91" spans="1:18" s="97" customFormat="1" ht="20.100000000000001" hidden="1" customHeight="1">
      <c r="L91" s="93"/>
      <c r="M91" s="93"/>
      <c r="N91" s="93"/>
      <c r="Q91" s="93"/>
      <c r="R91" s="93"/>
    </row>
    <row r="92" spans="1:18" ht="20.100000000000001" hidden="1" customHeight="1">
      <c r="A92" s="97"/>
      <c r="B92" s="97"/>
      <c r="C92" s="97"/>
      <c r="D92" s="97"/>
      <c r="E92" s="97"/>
      <c r="F92" s="97"/>
      <c r="G92" s="97"/>
      <c r="H92" s="97"/>
      <c r="I92" s="97"/>
      <c r="J92" s="97"/>
      <c r="K92" s="97"/>
    </row>
    <row r="93" spans="1:18" ht="20.100000000000001" hidden="1" customHeight="1">
      <c r="A93" s="97"/>
      <c r="B93" s="97"/>
      <c r="C93" s="97"/>
      <c r="D93" s="97"/>
      <c r="E93" s="97"/>
      <c r="F93" s="97"/>
      <c r="G93" s="97"/>
      <c r="H93" s="97"/>
      <c r="I93" s="97"/>
      <c r="J93" s="97"/>
      <c r="K93" s="97"/>
    </row>
    <row r="94" spans="1:18" ht="20.100000000000001" hidden="1" customHeight="1">
      <c r="A94" s="97"/>
      <c r="B94" s="97"/>
      <c r="C94" s="97"/>
      <c r="D94" s="97"/>
      <c r="E94" s="97"/>
      <c r="F94" s="97"/>
      <c r="G94" s="97"/>
      <c r="H94" s="97"/>
      <c r="I94" s="97"/>
      <c r="J94" s="97"/>
      <c r="K94" s="97"/>
    </row>
    <row r="95" spans="1:18" ht="20.100000000000001" hidden="1" customHeight="1">
      <c r="A95" s="97"/>
      <c r="B95" s="97"/>
      <c r="C95" s="97"/>
      <c r="D95" s="97"/>
      <c r="E95" s="97"/>
      <c r="F95" s="97"/>
      <c r="G95" s="97"/>
      <c r="H95" s="97"/>
      <c r="I95" s="97"/>
      <c r="J95" s="97"/>
      <c r="K95" s="97"/>
    </row>
    <row r="96" spans="1:18" ht="20.100000000000001" hidden="1" customHeight="1">
      <c r="A96" s="97"/>
      <c r="B96" s="97"/>
      <c r="C96" s="97"/>
      <c r="D96" s="97"/>
      <c r="E96" s="97"/>
      <c r="F96" s="97"/>
      <c r="G96" s="97"/>
      <c r="H96" s="97"/>
      <c r="I96" s="97"/>
      <c r="J96" s="97"/>
      <c r="K96" s="97"/>
    </row>
    <row r="97" spans="1:11" ht="20.100000000000001" hidden="1" customHeight="1">
      <c r="A97" s="97"/>
      <c r="B97" s="97"/>
      <c r="C97" s="97"/>
      <c r="D97" s="97"/>
      <c r="E97" s="97"/>
      <c r="F97" s="97"/>
      <c r="G97" s="97"/>
      <c r="H97" s="97"/>
      <c r="I97" s="97"/>
      <c r="J97" s="97"/>
      <c r="K97" s="97"/>
    </row>
    <row r="98" spans="1:11" ht="20.100000000000001" hidden="1" customHeight="1">
      <c r="A98" s="97"/>
      <c r="B98" s="97"/>
      <c r="C98" s="97"/>
      <c r="D98" s="97"/>
      <c r="E98" s="97"/>
      <c r="F98" s="97"/>
      <c r="G98" s="97"/>
      <c r="H98" s="97"/>
      <c r="I98" s="97"/>
      <c r="J98" s="97"/>
      <c r="K98" s="97"/>
    </row>
    <row r="99" spans="1:11" ht="20.100000000000001" hidden="1" customHeight="1">
      <c r="A99" s="97"/>
      <c r="B99" s="97"/>
      <c r="C99" s="97"/>
      <c r="D99" s="97"/>
      <c r="E99" s="97"/>
      <c r="F99" s="97"/>
      <c r="G99" s="97"/>
      <c r="H99" s="97"/>
      <c r="I99" s="97"/>
      <c r="J99" s="97"/>
      <c r="K99" s="97"/>
    </row>
    <row r="100" spans="1:11" ht="20.100000000000001" hidden="1" customHeight="1">
      <c r="A100" s="97"/>
      <c r="B100" s="97"/>
      <c r="C100" s="97"/>
      <c r="D100" s="97"/>
      <c r="E100" s="97"/>
      <c r="F100" s="97"/>
      <c r="G100" s="97"/>
      <c r="H100" s="97"/>
      <c r="I100" s="97"/>
      <c r="J100" s="97"/>
      <c r="K100" s="97"/>
    </row>
    <row r="101" spans="1:11" ht="20.100000000000001" hidden="1" customHeight="1">
      <c r="A101" s="97"/>
      <c r="B101" s="97"/>
      <c r="C101" s="97"/>
      <c r="D101" s="97"/>
      <c r="E101" s="97"/>
      <c r="F101" s="97"/>
      <c r="G101" s="97"/>
      <c r="H101" s="97"/>
      <c r="I101" s="97"/>
      <c r="J101" s="97"/>
      <c r="K101" s="97"/>
    </row>
    <row r="102" spans="1:11" ht="20.100000000000001" hidden="1" customHeight="1">
      <c r="A102" s="97"/>
      <c r="B102" s="97"/>
      <c r="C102" s="97"/>
      <c r="D102" s="97"/>
      <c r="E102" s="97"/>
      <c r="F102" s="97"/>
      <c r="G102" s="97"/>
      <c r="H102" s="97"/>
      <c r="I102" s="97"/>
      <c r="J102" s="97"/>
      <c r="K102" s="97"/>
    </row>
    <row r="103" spans="1:11" ht="20.100000000000001" hidden="1" customHeight="1">
      <c r="A103" s="97"/>
      <c r="B103" s="97"/>
      <c r="C103" s="97"/>
      <c r="D103" s="97"/>
      <c r="E103" s="97"/>
      <c r="F103" s="97"/>
      <c r="G103" s="97"/>
      <c r="H103" s="97"/>
      <c r="I103" s="97"/>
      <c r="J103" s="97"/>
      <c r="K103" s="97"/>
    </row>
    <row r="104" spans="1:11" ht="20.100000000000001" hidden="1" customHeight="1">
      <c r="A104" s="97"/>
      <c r="B104" s="97"/>
      <c r="C104" s="97"/>
      <c r="D104" s="97"/>
      <c r="E104" s="97"/>
      <c r="F104" s="97"/>
      <c r="G104" s="97"/>
      <c r="H104" s="97"/>
      <c r="I104" s="97"/>
      <c r="J104" s="97"/>
      <c r="K104" s="97"/>
    </row>
    <row r="105" spans="1:11" ht="20.100000000000001" hidden="1" customHeight="1">
      <c r="A105" s="97"/>
      <c r="B105" s="97"/>
      <c r="C105" s="97"/>
      <c r="D105" s="97"/>
      <c r="E105" s="97"/>
      <c r="F105" s="97"/>
      <c r="G105" s="97"/>
      <c r="H105" s="97"/>
      <c r="I105" s="97"/>
      <c r="J105" s="97"/>
      <c r="K105" s="97"/>
    </row>
    <row r="106" spans="1:11" ht="20.100000000000001" hidden="1" customHeight="1">
      <c r="A106" s="97"/>
      <c r="B106" s="97"/>
      <c r="C106" s="97"/>
      <c r="D106" s="97"/>
      <c r="E106" s="97"/>
      <c r="F106" s="97"/>
      <c r="G106" s="97"/>
      <c r="H106" s="97"/>
      <c r="I106" s="97"/>
      <c r="J106" s="97"/>
      <c r="K106" s="97"/>
    </row>
    <row r="107" spans="1:11" ht="20.100000000000001" hidden="1" customHeight="1">
      <c r="A107" s="97"/>
      <c r="B107" s="97"/>
      <c r="C107" s="97"/>
      <c r="D107" s="97"/>
      <c r="E107" s="97"/>
      <c r="F107" s="97"/>
      <c r="G107" s="97"/>
      <c r="H107" s="97"/>
      <c r="I107" s="97"/>
      <c r="J107" s="97"/>
      <c r="K107" s="97"/>
    </row>
    <row r="108" spans="1:11" ht="20.100000000000001" hidden="1" customHeight="1">
      <c r="A108" s="97"/>
      <c r="B108" s="97"/>
      <c r="C108" s="97"/>
      <c r="D108" s="97"/>
      <c r="E108" s="97"/>
      <c r="F108" s="97"/>
      <c r="G108" s="97"/>
      <c r="H108" s="97"/>
      <c r="I108" s="97"/>
      <c r="J108" s="97"/>
      <c r="K108" s="97"/>
    </row>
    <row r="109" spans="1:11" ht="20.100000000000001" hidden="1" customHeight="1">
      <c r="A109" s="97"/>
      <c r="B109" s="97"/>
      <c r="C109" s="97"/>
      <c r="D109" s="97"/>
      <c r="E109" s="97"/>
      <c r="F109" s="97"/>
      <c r="G109" s="97"/>
      <c r="H109" s="97"/>
      <c r="I109" s="97"/>
      <c r="J109" s="97"/>
      <c r="K109" s="97"/>
    </row>
    <row r="110" spans="1:11" ht="20.100000000000001" hidden="1" customHeight="1">
      <c r="A110" s="97"/>
      <c r="B110" s="97"/>
      <c r="C110" s="97"/>
      <c r="D110" s="97"/>
      <c r="E110" s="97"/>
      <c r="F110" s="97"/>
      <c r="G110" s="97"/>
      <c r="H110" s="97"/>
      <c r="I110" s="97"/>
      <c r="J110" s="97"/>
      <c r="K110" s="97"/>
    </row>
    <row r="111" spans="1:11" ht="20.100000000000001" hidden="1" customHeight="1">
      <c r="A111" s="97"/>
      <c r="B111" s="97"/>
      <c r="C111" s="97"/>
      <c r="D111" s="97"/>
      <c r="E111" s="97"/>
      <c r="F111" s="97"/>
      <c r="G111" s="97"/>
      <c r="H111" s="97"/>
      <c r="I111" s="97"/>
      <c r="J111" s="97"/>
      <c r="K111" s="97"/>
    </row>
    <row r="112" spans="1:11" ht="20.100000000000001" hidden="1" customHeight="1">
      <c r="A112" s="97"/>
      <c r="B112" s="97"/>
      <c r="C112" s="97"/>
      <c r="D112" s="97"/>
      <c r="E112" s="97"/>
      <c r="F112" s="97"/>
      <c r="G112" s="97"/>
      <c r="H112" s="97"/>
      <c r="I112" s="97"/>
      <c r="J112" s="97"/>
      <c r="K112" s="97"/>
    </row>
    <row r="113" spans="1:11" ht="20.100000000000001" hidden="1" customHeight="1">
      <c r="A113" s="97"/>
      <c r="B113" s="97"/>
      <c r="C113" s="97"/>
      <c r="D113" s="97"/>
      <c r="E113" s="97"/>
      <c r="F113" s="97"/>
      <c r="G113" s="97"/>
      <c r="H113" s="97"/>
      <c r="I113" s="97"/>
      <c r="J113" s="97"/>
      <c r="K113" s="97"/>
    </row>
    <row r="114" spans="1:11" ht="20.100000000000001" hidden="1" customHeight="1">
      <c r="A114" s="97"/>
      <c r="B114" s="97"/>
      <c r="C114" s="97"/>
      <c r="D114" s="97"/>
      <c r="E114" s="97"/>
      <c r="F114" s="97"/>
      <c r="G114" s="97"/>
      <c r="H114" s="97"/>
      <c r="I114" s="97"/>
      <c r="J114" s="97"/>
      <c r="K114" s="97"/>
    </row>
    <row r="115" spans="1:11" ht="20.100000000000001" hidden="1" customHeight="1">
      <c r="A115" s="97"/>
      <c r="B115" s="97"/>
      <c r="C115" s="97"/>
      <c r="D115" s="97"/>
      <c r="E115" s="97"/>
      <c r="F115" s="97"/>
      <c r="G115" s="97"/>
      <c r="H115" s="97"/>
      <c r="I115" s="97"/>
      <c r="J115" s="97"/>
      <c r="K115" s="97"/>
    </row>
    <row r="116" spans="1:11" ht="20.100000000000001" hidden="1" customHeight="1">
      <c r="A116" s="97"/>
      <c r="B116" s="97"/>
      <c r="C116" s="97"/>
      <c r="D116" s="97"/>
      <c r="E116" s="97"/>
      <c r="F116" s="97"/>
      <c r="G116" s="97"/>
      <c r="H116" s="97"/>
      <c r="I116" s="97"/>
      <c r="J116" s="97"/>
      <c r="K116" s="97"/>
    </row>
    <row r="117" spans="1:11" ht="20.100000000000001" hidden="1" customHeight="1">
      <c r="A117" s="97"/>
      <c r="B117" s="97"/>
      <c r="C117" s="97"/>
      <c r="D117" s="97"/>
      <c r="E117" s="97"/>
      <c r="F117" s="97"/>
      <c r="G117" s="97"/>
      <c r="H117" s="97"/>
      <c r="I117" s="97"/>
      <c r="J117" s="97"/>
      <c r="K117" s="97"/>
    </row>
    <row r="118" spans="1:11" ht="20.100000000000001" hidden="1" customHeight="1">
      <c r="A118" s="97"/>
      <c r="B118" s="97"/>
      <c r="C118" s="97"/>
      <c r="D118" s="97"/>
      <c r="E118" s="97"/>
      <c r="F118" s="97"/>
      <c r="G118" s="97"/>
      <c r="H118" s="97"/>
      <c r="I118" s="97"/>
      <c r="J118" s="97"/>
      <c r="K118" s="97"/>
    </row>
    <row r="119" spans="1:11" ht="20.100000000000001" hidden="1" customHeight="1">
      <c r="A119" s="97"/>
      <c r="B119" s="97"/>
      <c r="C119" s="97"/>
      <c r="D119" s="97"/>
      <c r="E119" s="97"/>
      <c r="F119" s="97"/>
      <c r="G119" s="97"/>
      <c r="H119" s="97"/>
      <c r="I119" s="97"/>
      <c r="J119" s="97"/>
      <c r="K119" s="97"/>
    </row>
    <row r="120" spans="1:11" ht="20.100000000000001" hidden="1" customHeight="1">
      <c r="A120" s="97"/>
      <c r="B120" s="97"/>
      <c r="C120" s="97"/>
      <c r="D120" s="97"/>
      <c r="E120" s="97"/>
      <c r="F120" s="97"/>
      <c r="G120" s="97"/>
      <c r="H120" s="97"/>
      <c r="I120" s="97"/>
      <c r="J120" s="97"/>
      <c r="K120" s="97"/>
    </row>
    <row r="121" spans="1:11" ht="20.100000000000001" hidden="1" customHeight="1">
      <c r="A121" s="97"/>
      <c r="B121" s="97"/>
      <c r="C121" s="97"/>
      <c r="D121" s="97"/>
      <c r="E121" s="97"/>
      <c r="F121" s="97"/>
      <c r="G121" s="97"/>
      <c r="H121" s="97"/>
      <c r="I121" s="97"/>
      <c r="J121" s="97"/>
      <c r="K121" s="97"/>
    </row>
    <row r="122" spans="1:11" ht="20.100000000000001" hidden="1" customHeight="1">
      <c r="A122" s="97"/>
      <c r="B122" s="97"/>
      <c r="C122" s="97"/>
      <c r="D122" s="97"/>
      <c r="E122" s="97"/>
      <c r="F122" s="97"/>
      <c r="G122" s="97"/>
      <c r="H122" s="97"/>
      <c r="I122" s="97"/>
      <c r="J122" s="97"/>
      <c r="K122" s="97"/>
    </row>
    <row r="123" spans="1:11" ht="20.100000000000001" hidden="1" customHeight="1">
      <c r="A123" s="97"/>
      <c r="B123" s="97"/>
      <c r="C123" s="97"/>
      <c r="D123" s="97"/>
      <c r="E123" s="97"/>
      <c r="F123" s="97"/>
      <c r="G123" s="97"/>
      <c r="H123" s="97"/>
      <c r="I123" s="97"/>
      <c r="J123" s="97"/>
      <c r="K123" s="97"/>
    </row>
    <row r="124" spans="1:11" ht="20.100000000000001" hidden="1" customHeight="1">
      <c r="A124" s="97"/>
      <c r="B124" s="97"/>
      <c r="C124" s="97"/>
      <c r="D124" s="97"/>
      <c r="E124" s="97"/>
      <c r="F124" s="97"/>
      <c r="G124" s="97"/>
      <c r="H124" s="97"/>
      <c r="I124" s="97"/>
      <c r="J124" s="97"/>
      <c r="K124" s="97"/>
    </row>
    <row r="125" spans="1:11" ht="20.100000000000001" hidden="1" customHeight="1">
      <c r="A125" s="97"/>
      <c r="B125" s="97"/>
      <c r="C125" s="97"/>
      <c r="D125" s="97"/>
      <c r="E125" s="97"/>
      <c r="F125" s="97"/>
      <c r="G125" s="97"/>
      <c r="H125" s="97"/>
      <c r="I125" s="97"/>
      <c r="J125" s="97"/>
      <c r="K125" s="97"/>
    </row>
    <row r="126" spans="1:11" ht="20.100000000000001" hidden="1" customHeight="1">
      <c r="A126" s="97"/>
      <c r="B126" s="97"/>
      <c r="C126" s="97"/>
      <c r="D126" s="97"/>
      <c r="E126" s="97"/>
      <c r="F126" s="97"/>
      <c r="G126" s="97"/>
      <c r="H126" s="97"/>
      <c r="I126" s="97"/>
      <c r="J126" s="97"/>
      <c r="K126" s="97"/>
    </row>
    <row r="127" spans="1:11" ht="20.100000000000001" hidden="1" customHeight="1">
      <c r="A127" s="97"/>
      <c r="B127" s="97"/>
      <c r="C127" s="97"/>
      <c r="D127" s="97"/>
      <c r="E127" s="97"/>
      <c r="F127" s="97"/>
      <c r="G127" s="97"/>
      <c r="H127" s="97"/>
      <c r="I127" s="97"/>
      <c r="J127" s="97"/>
      <c r="K127" s="97"/>
    </row>
    <row r="128" spans="1:11" ht="20.100000000000001" hidden="1" customHeight="1">
      <c r="A128" s="97"/>
      <c r="B128" s="97"/>
      <c r="C128" s="97"/>
      <c r="D128" s="97"/>
      <c r="E128" s="97"/>
      <c r="F128" s="97"/>
      <c r="G128" s="97"/>
      <c r="H128" s="97"/>
      <c r="I128" s="97"/>
      <c r="J128" s="97"/>
      <c r="K128" s="97"/>
    </row>
    <row r="129" spans="1:11" ht="20.100000000000001" hidden="1" customHeight="1">
      <c r="A129" s="97"/>
      <c r="B129" s="97"/>
      <c r="C129" s="97"/>
      <c r="D129" s="97"/>
      <c r="E129" s="97"/>
      <c r="F129" s="97"/>
      <c r="G129" s="97"/>
      <c r="H129" s="97"/>
      <c r="I129" s="97"/>
      <c r="J129" s="97"/>
      <c r="K129" s="97"/>
    </row>
    <row r="130" spans="1:11" ht="20.100000000000001" hidden="1" customHeight="1">
      <c r="A130" s="97"/>
      <c r="B130" s="97"/>
      <c r="C130" s="97"/>
      <c r="D130" s="97"/>
      <c r="E130" s="97"/>
      <c r="F130" s="97"/>
      <c r="G130" s="97"/>
      <c r="H130" s="97"/>
      <c r="I130" s="97"/>
      <c r="J130" s="97"/>
      <c r="K130" s="97"/>
    </row>
    <row r="131" spans="1:11" ht="20.100000000000001" hidden="1" customHeight="1">
      <c r="A131" s="97"/>
      <c r="B131" s="97"/>
      <c r="C131" s="97"/>
      <c r="D131" s="97"/>
      <c r="E131" s="97"/>
      <c r="F131" s="97"/>
      <c r="G131" s="97"/>
      <c r="H131" s="97"/>
      <c r="I131" s="97"/>
      <c r="J131" s="97"/>
      <c r="K131" s="97"/>
    </row>
    <row r="132" spans="1:11" ht="20.100000000000001" hidden="1" customHeight="1">
      <c r="A132" s="97"/>
      <c r="B132" s="97"/>
      <c r="C132" s="97"/>
      <c r="D132" s="97"/>
      <c r="E132" s="97"/>
      <c r="F132" s="97"/>
      <c r="G132" s="97"/>
      <c r="H132" s="97"/>
      <c r="I132" s="97"/>
      <c r="J132" s="97"/>
      <c r="K132" s="97"/>
    </row>
    <row r="133" spans="1:11" ht="20.100000000000001" hidden="1" customHeight="1">
      <c r="A133" s="97"/>
      <c r="B133" s="97"/>
      <c r="C133" s="97"/>
      <c r="D133" s="97"/>
      <c r="E133" s="97"/>
      <c r="F133" s="97"/>
      <c r="G133" s="97"/>
      <c r="H133" s="97"/>
      <c r="I133" s="97"/>
      <c r="J133" s="97"/>
      <c r="K133" s="97"/>
    </row>
    <row r="134" spans="1:11" ht="20.100000000000001" hidden="1" customHeight="1">
      <c r="A134" s="97"/>
      <c r="B134" s="97"/>
      <c r="C134" s="97"/>
      <c r="D134" s="97"/>
      <c r="E134" s="97"/>
      <c r="F134" s="97"/>
      <c r="G134" s="97"/>
      <c r="H134" s="97"/>
      <c r="I134" s="97"/>
      <c r="J134" s="97"/>
      <c r="K134" s="97"/>
    </row>
    <row r="135" spans="1:11" ht="20.100000000000001" hidden="1" customHeight="1">
      <c r="A135" s="97"/>
      <c r="B135" s="97"/>
      <c r="C135" s="97"/>
      <c r="D135" s="97"/>
      <c r="E135" s="97"/>
      <c r="F135" s="97"/>
      <c r="G135" s="97"/>
      <c r="H135" s="97"/>
      <c r="I135" s="97"/>
      <c r="J135" s="97"/>
      <c r="K135" s="97"/>
    </row>
    <row r="136" spans="1:11" ht="20.100000000000001" hidden="1" customHeight="1">
      <c r="A136" s="97"/>
      <c r="B136" s="97"/>
      <c r="C136" s="97"/>
      <c r="D136" s="97"/>
      <c r="E136" s="97"/>
      <c r="F136" s="97"/>
      <c r="G136" s="97"/>
      <c r="H136" s="97"/>
      <c r="I136" s="97"/>
      <c r="J136" s="97"/>
      <c r="K136" s="97"/>
    </row>
    <row r="137" spans="1:11" ht="20.100000000000001" hidden="1" customHeight="1">
      <c r="A137" s="97"/>
      <c r="B137" s="97"/>
      <c r="C137" s="97"/>
      <c r="D137" s="97"/>
      <c r="E137" s="97"/>
      <c r="F137" s="97"/>
      <c r="G137" s="97"/>
      <c r="H137" s="97"/>
      <c r="I137" s="97"/>
      <c r="J137" s="97"/>
      <c r="K137" s="97"/>
    </row>
    <row r="138" spans="1:11" ht="20.100000000000001" hidden="1" customHeight="1">
      <c r="A138" s="97"/>
      <c r="B138" s="97"/>
      <c r="C138" s="97"/>
      <c r="D138" s="97"/>
      <c r="E138" s="97"/>
      <c r="F138" s="97"/>
      <c r="G138" s="97"/>
      <c r="H138" s="97"/>
      <c r="I138" s="97"/>
      <c r="J138" s="97"/>
      <c r="K138" s="97"/>
    </row>
    <row r="139" spans="1:11" ht="20.100000000000001" hidden="1" customHeight="1">
      <c r="A139" s="97"/>
      <c r="B139" s="97"/>
      <c r="C139" s="97"/>
      <c r="D139" s="97"/>
      <c r="E139" s="97"/>
      <c r="F139" s="97"/>
      <c r="G139" s="97"/>
      <c r="H139" s="97"/>
      <c r="I139" s="97"/>
      <c r="J139" s="97"/>
      <c r="K139" s="97"/>
    </row>
    <row r="140" spans="1:11" ht="20.100000000000001" hidden="1" customHeight="1">
      <c r="A140" s="97"/>
      <c r="B140" s="97"/>
      <c r="C140" s="97"/>
      <c r="D140" s="97"/>
      <c r="E140" s="97"/>
      <c r="F140" s="97"/>
      <c r="G140" s="97"/>
      <c r="H140" s="97"/>
      <c r="I140" s="97"/>
      <c r="J140" s="97"/>
      <c r="K140" s="97"/>
    </row>
    <row r="141" spans="1:11" ht="20.100000000000001" hidden="1" customHeight="1">
      <c r="A141" s="97"/>
      <c r="B141" s="97"/>
      <c r="C141" s="97"/>
      <c r="D141" s="97"/>
      <c r="E141" s="97"/>
      <c r="F141" s="97"/>
      <c r="G141" s="97"/>
      <c r="H141" s="97"/>
      <c r="I141" s="97"/>
      <c r="J141" s="97"/>
      <c r="K141" s="97"/>
    </row>
    <row r="142" spans="1:11" ht="20.100000000000001" hidden="1" customHeight="1">
      <c r="A142" s="97"/>
      <c r="B142" s="97"/>
      <c r="C142" s="97"/>
      <c r="D142" s="97"/>
      <c r="E142" s="97"/>
      <c r="F142" s="97"/>
      <c r="G142" s="97"/>
      <c r="H142" s="97"/>
      <c r="I142" s="97"/>
      <c r="J142" s="97"/>
      <c r="K142" s="97"/>
    </row>
    <row r="143" spans="1:11" ht="20.100000000000001" hidden="1" customHeight="1">
      <c r="A143" s="97"/>
      <c r="B143" s="97"/>
      <c r="C143" s="97"/>
      <c r="D143" s="97"/>
      <c r="E143" s="97"/>
      <c r="F143" s="97"/>
      <c r="G143" s="97"/>
      <c r="H143" s="97"/>
      <c r="I143" s="97"/>
      <c r="J143" s="97"/>
      <c r="K143" s="97"/>
    </row>
    <row r="144" spans="1:11" ht="20.100000000000001" hidden="1" customHeight="1">
      <c r="A144" s="97"/>
      <c r="B144" s="97"/>
      <c r="C144" s="97"/>
      <c r="D144" s="97"/>
      <c r="E144" s="97"/>
      <c r="F144" s="97"/>
      <c r="G144" s="97"/>
      <c r="H144" s="97"/>
      <c r="I144" s="97"/>
      <c r="J144" s="97"/>
      <c r="K144" s="97"/>
    </row>
    <row r="145" spans="1:11" ht="20.100000000000001" hidden="1" customHeight="1">
      <c r="A145" s="97"/>
      <c r="B145" s="97"/>
      <c r="C145" s="97"/>
      <c r="D145" s="97"/>
      <c r="E145" s="97"/>
      <c r="F145" s="97"/>
      <c r="G145" s="97"/>
      <c r="H145" s="97"/>
      <c r="I145" s="97"/>
      <c r="J145" s="97"/>
      <c r="K145" s="97"/>
    </row>
    <row r="146" spans="1:11" ht="20.100000000000001" hidden="1" customHeight="1">
      <c r="A146" s="97"/>
      <c r="B146" s="97"/>
      <c r="C146" s="97"/>
      <c r="D146" s="97"/>
      <c r="E146" s="97"/>
      <c r="F146" s="97"/>
      <c r="G146" s="97"/>
      <c r="H146" s="97"/>
      <c r="I146" s="97"/>
      <c r="J146" s="97"/>
      <c r="K146" s="97"/>
    </row>
    <row r="147" spans="1:11" ht="20.100000000000001" hidden="1" customHeight="1">
      <c r="A147" s="97"/>
      <c r="B147" s="97"/>
      <c r="C147" s="97"/>
      <c r="D147" s="97"/>
      <c r="E147" s="97"/>
      <c r="F147" s="97"/>
      <c r="G147" s="97"/>
      <c r="H147" s="97"/>
      <c r="I147" s="97"/>
      <c r="J147" s="97"/>
      <c r="K147" s="97"/>
    </row>
    <row r="148" spans="1:11" ht="20.100000000000001" hidden="1" customHeight="1">
      <c r="A148" s="97"/>
      <c r="B148" s="97"/>
      <c r="C148" s="97"/>
      <c r="D148" s="97"/>
      <c r="E148" s="97"/>
      <c r="F148" s="97"/>
      <c r="G148" s="97"/>
      <c r="H148" s="97"/>
      <c r="I148" s="97"/>
      <c r="J148" s="97"/>
      <c r="K148" s="97"/>
    </row>
    <row r="149" spans="1:11" ht="20.100000000000001" hidden="1" customHeight="1">
      <c r="A149" s="97"/>
      <c r="B149" s="97"/>
      <c r="C149" s="97"/>
      <c r="D149" s="97"/>
      <c r="E149" s="97"/>
      <c r="F149" s="97"/>
      <c r="G149" s="97"/>
      <c r="H149" s="97"/>
      <c r="I149" s="97"/>
      <c r="J149" s="97"/>
      <c r="K149" s="97"/>
    </row>
    <row r="150" spans="1:11" ht="20.100000000000001" hidden="1" customHeight="1">
      <c r="A150" s="97"/>
      <c r="B150" s="97"/>
      <c r="C150" s="97"/>
      <c r="D150" s="97"/>
      <c r="E150" s="97"/>
      <c r="F150" s="97"/>
      <c r="G150" s="97"/>
      <c r="H150" s="97"/>
      <c r="I150" s="97"/>
      <c r="J150" s="97"/>
      <c r="K150" s="97"/>
    </row>
    <row r="151" spans="1:11" ht="20.100000000000001" hidden="1" customHeight="1">
      <c r="A151" s="97"/>
      <c r="B151" s="97"/>
      <c r="C151" s="97"/>
      <c r="D151" s="97"/>
      <c r="E151" s="97"/>
      <c r="F151" s="97"/>
      <c r="G151" s="97"/>
      <c r="H151" s="97"/>
      <c r="I151" s="97"/>
      <c r="J151" s="97"/>
      <c r="K151" s="97"/>
    </row>
    <row r="152" spans="1:11" ht="20.100000000000001" hidden="1" customHeight="1"/>
    <row r="153" spans="1:11" ht="20.100000000000001" hidden="1" customHeight="1"/>
    <row r="154" spans="1:11" ht="20.100000000000001" hidden="1" customHeight="1"/>
    <row r="155" spans="1:11" ht="20.100000000000001" hidden="1" customHeight="1"/>
    <row r="156" spans="1:11" ht="20.100000000000001" hidden="1" customHeight="1"/>
    <row r="157" spans="1:11" ht="20.100000000000001" hidden="1" customHeight="1"/>
    <row r="158" spans="1:11" ht="20.100000000000001" hidden="1" customHeight="1"/>
    <row r="159" spans="1:11" ht="20.100000000000001" hidden="1" customHeight="1"/>
    <row r="160" spans="1:11" ht="20.100000000000001" hidden="1" customHeight="1"/>
    <row r="161" ht="20.100000000000001" hidden="1" customHeight="1"/>
    <row r="162" ht="20.100000000000001" hidden="1" customHeight="1"/>
    <row r="163" ht="20.100000000000001" hidden="1" customHeight="1"/>
    <row r="164" ht="20.100000000000001" hidden="1" customHeight="1"/>
    <row r="165" ht="20.100000000000001" hidden="1" customHeight="1"/>
    <row r="166" ht="20.100000000000001" hidden="1" customHeight="1"/>
    <row r="167" ht="20.100000000000001" hidden="1" customHeight="1"/>
    <row r="168" ht="20.100000000000001" hidden="1" customHeight="1"/>
    <row r="169" ht="20.100000000000001" hidden="1" customHeight="1"/>
    <row r="170" ht="20.100000000000001" hidden="1" customHeight="1"/>
    <row r="171" ht="20.100000000000001" hidden="1" customHeight="1"/>
    <row r="172" ht="20.100000000000001" hidden="1" customHeight="1"/>
    <row r="173" ht="20.100000000000001" hidden="1" customHeight="1"/>
    <row r="174" ht="20.100000000000001" hidden="1" customHeight="1"/>
    <row r="175" ht="20.100000000000001" hidden="1" customHeight="1"/>
    <row r="176" ht="20.100000000000001" hidden="1" customHeight="1"/>
    <row r="177" ht="20.100000000000001" hidden="1" customHeight="1"/>
    <row r="178" ht="20.100000000000001" hidden="1" customHeight="1"/>
    <row r="179" ht="20.100000000000001" hidden="1" customHeight="1"/>
    <row r="180" ht="20.100000000000001" hidden="1" customHeight="1"/>
    <row r="181" ht="20.100000000000001" hidden="1" customHeight="1"/>
    <row r="182" ht="20.100000000000001" hidden="1" customHeight="1"/>
    <row r="183" ht="20.100000000000001" hidden="1" customHeight="1"/>
    <row r="184" ht="20.100000000000001" hidden="1" customHeight="1"/>
    <row r="185" ht="20.100000000000001" hidden="1" customHeight="1"/>
    <row r="186" ht="20.100000000000001" hidden="1" customHeight="1"/>
    <row r="187" ht="20.100000000000001" hidden="1" customHeight="1"/>
    <row r="188" ht="20.100000000000001" hidden="1" customHeight="1"/>
    <row r="189" ht="20.100000000000001" hidden="1" customHeight="1"/>
    <row r="190" ht="20.100000000000001" hidden="1" customHeight="1"/>
    <row r="191" ht="20.100000000000001" hidden="1" customHeight="1"/>
    <row r="192" ht="20.100000000000001" hidden="1" customHeight="1"/>
    <row r="193" ht="20.100000000000001" hidden="1" customHeight="1"/>
    <row r="194" ht="20.100000000000001" hidden="1" customHeight="1"/>
    <row r="195" ht="20.100000000000001" hidden="1" customHeight="1"/>
    <row r="196" ht="20.100000000000001" hidden="1" customHeight="1"/>
    <row r="197" ht="20.100000000000001" hidden="1" customHeight="1"/>
    <row r="198" ht="20.100000000000001" hidden="1" customHeight="1"/>
    <row r="199" ht="20.100000000000001" hidden="1" customHeight="1"/>
    <row r="200" ht="20.100000000000001" hidden="1" customHeight="1"/>
    <row r="201" ht="20.100000000000001" hidden="1" customHeight="1"/>
    <row r="202" ht="20.100000000000001" hidden="1" customHeight="1"/>
    <row r="203" ht="20.100000000000001" hidden="1" customHeight="1"/>
    <row r="204" ht="20.100000000000001" hidden="1" customHeight="1"/>
    <row r="205" ht="20.100000000000001" hidden="1" customHeight="1"/>
    <row r="206" ht="20.100000000000001" hidden="1" customHeight="1"/>
    <row r="207" ht="20.100000000000001" hidden="1" customHeight="1"/>
    <row r="208" ht="20.100000000000001" hidden="1" customHeight="1"/>
    <row r="209" ht="20.100000000000001" hidden="1" customHeight="1"/>
    <row r="210" ht="20.100000000000001" hidden="1" customHeight="1"/>
    <row r="211" ht="20.100000000000001" hidden="1" customHeight="1"/>
    <row r="212" ht="20.100000000000001" hidden="1" customHeight="1"/>
    <row r="213" ht="20.100000000000001" hidden="1" customHeight="1"/>
    <row r="214" ht="20.100000000000001" hidden="1" customHeight="1"/>
    <row r="215" ht="20.100000000000001" hidden="1" customHeight="1"/>
    <row r="216" ht="20.100000000000001" hidden="1" customHeight="1"/>
    <row r="217" ht="20.100000000000001" hidden="1" customHeight="1"/>
    <row r="218" ht="20.100000000000001" hidden="1" customHeight="1"/>
    <row r="219" ht="20.100000000000001" hidden="1" customHeight="1"/>
    <row r="220" ht="20.100000000000001" hidden="1" customHeight="1"/>
    <row r="221" ht="20.100000000000001" hidden="1" customHeight="1"/>
    <row r="222" ht="20.100000000000001" hidden="1" customHeight="1"/>
    <row r="223" ht="20.100000000000001" hidden="1" customHeight="1"/>
    <row r="224" ht="20.100000000000001" hidden="1" customHeight="1"/>
    <row r="225" ht="20.100000000000001" hidden="1" customHeight="1"/>
    <row r="226" ht="20.100000000000001" hidden="1" customHeight="1"/>
    <row r="227" ht="20.100000000000001" hidden="1" customHeight="1"/>
    <row r="228" ht="20.100000000000001" hidden="1" customHeight="1"/>
    <row r="229" ht="20.100000000000001" hidden="1" customHeight="1"/>
    <row r="230" ht="20.100000000000001" hidden="1" customHeight="1"/>
    <row r="231" ht="20.100000000000001" hidden="1" customHeight="1"/>
    <row r="232" ht="20.100000000000001" hidden="1" customHeight="1"/>
    <row r="233" ht="20.100000000000001" hidden="1" customHeight="1"/>
    <row r="234" ht="20.100000000000001" hidden="1" customHeight="1"/>
    <row r="235" ht="20.100000000000001" hidden="1" customHeight="1"/>
    <row r="236" ht="20.100000000000001" hidden="1" customHeight="1"/>
    <row r="237" ht="20.100000000000001" hidden="1" customHeight="1"/>
    <row r="238" ht="20.100000000000001" hidden="1" customHeight="1"/>
    <row r="239" ht="20.100000000000001" hidden="1" customHeight="1"/>
    <row r="240" ht="20.100000000000001" hidden="1" customHeight="1"/>
    <row r="241" ht="20.100000000000001" hidden="1" customHeight="1"/>
    <row r="242" ht="20.100000000000001" hidden="1" customHeight="1"/>
    <row r="243" ht="20.100000000000001" hidden="1" customHeight="1"/>
    <row r="244" ht="20.100000000000001" hidden="1" customHeight="1"/>
    <row r="245" ht="20.100000000000001" hidden="1" customHeight="1"/>
    <row r="246" ht="20.100000000000001" hidden="1" customHeight="1"/>
    <row r="247" ht="20.100000000000001" hidden="1" customHeight="1"/>
    <row r="248" ht="20.100000000000001" hidden="1" customHeight="1"/>
    <row r="249" ht="20.100000000000001" hidden="1" customHeight="1"/>
    <row r="250" ht="20.100000000000001" hidden="1" customHeight="1"/>
    <row r="251" ht="20.100000000000001" hidden="1" customHeight="1"/>
    <row r="252" ht="20.100000000000001" hidden="1" customHeight="1"/>
    <row r="253" ht="20.100000000000001" hidden="1" customHeight="1"/>
    <row r="254" ht="20.100000000000001" hidden="1" customHeight="1"/>
    <row r="255" ht="20.100000000000001" hidden="1" customHeight="1"/>
    <row r="256" ht="20.100000000000001" hidden="1" customHeight="1"/>
    <row r="257" ht="20.100000000000001" hidden="1" customHeight="1"/>
    <row r="258" ht="20.100000000000001" hidden="1" customHeight="1"/>
    <row r="259" ht="20.100000000000001" hidden="1" customHeight="1"/>
    <row r="260" ht="20.100000000000001" hidden="1" customHeight="1"/>
    <row r="261" ht="20.100000000000001" hidden="1" customHeight="1"/>
    <row r="262" ht="20.100000000000001" hidden="1" customHeight="1"/>
    <row r="263" ht="20.100000000000001" hidden="1" customHeight="1"/>
    <row r="264" ht="20.100000000000001" hidden="1" customHeight="1"/>
    <row r="265" ht="20.100000000000001" hidden="1" customHeight="1"/>
    <row r="266" ht="20.100000000000001" hidden="1" customHeight="1"/>
    <row r="267" ht="20.100000000000001" hidden="1" customHeight="1"/>
    <row r="268" ht="20.100000000000001" hidden="1" customHeight="1"/>
    <row r="269" ht="20.100000000000001" hidden="1" customHeight="1"/>
    <row r="270" ht="20.100000000000001" hidden="1" customHeight="1"/>
    <row r="271" ht="20.100000000000001" hidden="1" customHeight="1"/>
    <row r="272" ht="20.100000000000001" hidden="1" customHeight="1"/>
    <row r="273" ht="20.100000000000001" hidden="1" customHeight="1"/>
    <row r="274" ht="20.100000000000001" hidden="1" customHeight="1"/>
    <row r="275" ht="20.100000000000001" hidden="1" customHeight="1"/>
    <row r="276" ht="20.100000000000001" hidden="1" customHeight="1"/>
    <row r="277" ht="20.100000000000001" hidden="1" customHeight="1"/>
    <row r="278" ht="20.100000000000001" hidden="1" customHeight="1"/>
    <row r="279" ht="20.100000000000001" hidden="1" customHeight="1"/>
    <row r="280" ht="20.100000000000001" hidden="1" customHeight="1"/>
    <row r="281" ht="20.100000000000001" hidden="1" customHeight="1"/>
    <row r="282" ht="20.100000000000001" hidden="1" customHeight="1"/>
    <row r="283" ht="20.100000000000001" hidden="1" customHeight="1"/>
    <row r="284" ht="20.100000000000001" hidden="1" customHeight="1"/>
    <row r="285" ht="20.100000000000001" hidden="1" customHeight="1"/>
    <row r="286" ht="20.100000000000001" hidden="1" customHeight="1"/>
    <row r="287" ht="20.100000000000001" hidden="1" customHeight="1"/>
    <row r="288" ht="20.100000000000001" hidden="1" customHeight="1"/>
    <row r="289" ht="20.100000000000001" hidden="1" customHeight="1"/>
    <row r="290" ht="20.100000000000001" hidden="1" customHeight="1"/>
  </sheetData>
  <sheetProtection algorithmName="SHA-512" hashValue="SaxFjbl+7qemQr0L3SXsUkucawa9SLRZWVYO4chuYXejS362RWpBV+o08+rU8T32GfKdWLr1rmhEnFqVfKCxOA==" saltValue="AcCOQCWe73tj6j+yV+Ra/A==" spinCount="100000" sheet="1" objects="1" scenarios="1"/>
  <mergeCells count="56">
    <mergeCell ref="A81:G81"/>
    <mergeCell ref="A87:K87"/>
    <mergeCell ref="B64:G64"/>
    <mergeCell ref="A67:K67"/>
    <mergeCell ref="E69:H69"/>
    <mergeCell ref="E70:E72"/>
    <mergeCell ref="A76:K76"/>
    <mergeCell ref="A80:K80"/>
    <mergeCell ref="B63:G63"/>
    <mergeCell ref="B52:G52"/>
    <mergeCell ref="B53:G53"/>
    <mergeCell ref="B54:G54"/>
    <mergeCell ref="B55:G55"/>
    <mergeCell ref="B56:G56"/>
    <mergeCell ref="B57:G57"/>
    <mergeCell ref="B58:G58"/>
    <mergeCell ref="B59:G59"/>
    <mergeCell ref="B60:G60"/>
    <mergeCell ref="B61:G61"/>
    <mergeCell ref="B62:G62"/>
    <mergeCell ref="B51:G51"/>
    <mergeCell ref="A29:D29"/>
    <mergeCell ref="G29:H29"/>
    <mergeCell ref="A35:K35"/>
    <mergeCell ref="I37:M38"/>
    <mergeCell ref="A42:L42"/>
    <mergeCell ref="B45:G45"/>
    <mergeCell ref="B46:G46"/>
    <mergeCell ref="B47:G47"/>
    <mergeCell ref="B48:G48"/>
    <mergeCell ref="B49:G49"/>
    <mergeCell ref="B50:G50"/>
    <mergeCell ref="A28:D28"/>
    <mergeCell ref="B14:H14"/>
    <mergeCell ref="B15:H15"/>
    <mergeCell ref="B16:H16"/>
    <mergeCell ref="B17:H17"/>
    <mergeCell ref="B18:H18"/>
    <mergeCell ref="B19:H19"/>
    <mergeCell ref="B20:H20"/>
    <mergeCell ref="B21:H21"/>
    <mergeCell ref="A23:L23"/>
    <mergeCell ref="A26:D26"/>
    <mergeCell ref="A27:D27"/>
    <mergeCell ref="P5:R5"/>
    <mergeCell ref="A12:K12"/>
    <mergeCell ref="A1:L1"/>
    <mergeCell ref="A2:E2"/>
    <mergeCell ref="F2:K2"/>
    <mergeCell ref="A4:E4"/>
    <mergeCell ref="F4:K4"/>
    <mergeCell ref="A6:B6"/>
    <mergeCell ref="C6:E6"/>
    <mergeCell ref="F6:H6"/>
    <mergeCell ref="P6:R6"/>
    <mergeCell ref="A9:G9"/>
  </mergeCells>
  <conditionalFormatting sqref="A31:I33">
    <cfRule type="expression" dxfId="22" priority="2">
      <formula>$F$26+$F$27+$F$28+$F$29&gt;0</formula>
    </cfRule>
  </conditionalFormatting>
  <conditionalFormatting sqref="A84:I85">
    <cfRule type="expression" dxfId="21" priority="1">
      <formula>$P$82=1</formula>
    </cfRule>
  </conditionalFormatting>
  <conditionalFormatting sqref="A42:L64">
    <cfRule type="expression" dxfId="20" priority="3">
      <formula>$N$37="1"</formula>
    </cfRule>
  </conditionalFormatting>
  <conditionalFormatting sqref="A12:M22">
    <cfRule type="expression" dxfId="19" priority="14">
      <formula>$I$9=TRUE</formula>
    </cfRule>
  </conditionalFormatting>
  <conditionalFormatting sqref="E31:E32 E29:F30">
    <cfRule type="expression" dxfId="18" priority="4">
      <formula>$L$22=0</formula>
    </cfRule>
  </conditionalFormatting>
  <conditionalFormatting sqref="E26:F26">
    <cfRule type="expression" dxfId="17" priority="7">
      <formula>$I$22=0</formula>
    </cfRule>
  </conditionalFormatting>
  <conditionalFormatting sqref="E27:F27">
    <cfRule type="expression" dxfId="16" priority="6">
      <formula>$J$22=0</formula>
    </cfRule>
  </conditionalFormatting>
  <conditionalFormatting sqref="E28:F28">
    <cfRule type="expression" dxfId="15" priority="5">
      <formula>$K$22=0</formula>
    </cfRule>
  </conditionalFormatting>
  <conditionalFormatting sqref="F70:F72 F74">
    <cfRule type="expression" dxfId="14" priority="16">
      <formula>#REF!=1</formula>
    </cfRule>
  </conditionalFormatting>
  <conditionalFormatting sqref="F78">
    <cfRule type="expression" dxfId="13" priority="15">
      <formula>#REF!=1</formula>
    </cfRule>
  </conditionalFormatting>
  <conditionalFormatting sqref="I13:I21">
    <cfRule type="expression" dxfId="12" priority="12">
      <formula>AND($O$10="1",$I$22=0)</formula>
    </cfRule>
  </conditionalFormatting>
  <conditionalFormatting sqref="I29">
    <cfRule type="expression" dxfId="11" priority="8">
      <formula>#REF!=1</formula>
    </cfRule>
  </conditionalFormatting>
  <conditionalFormatting sqref="J13:J21">
    <cfRule type="expression" dxfId="10" priority="11">
      <formula>AND($O$10="1",$J$22=0)</formula>
    </cfRule>
  </conditionalFormatting>
  <conditionalFormatting sqref="K13:K21">
    <cfRule type="expression" dxfId="9" priority="10">
      <formula>AND($O$10="1",$K$22=0)</formula>
    </cfRule>
  </conditionalFormatting>
  <conditionalFormatting sqref="L13:L21">
    <cfRule type="expression" dxfId="8" priority="9">
      <formula>AND($O$10="1",$L$22=0)</formula>
    </cfRule>
  </conditionalFormatting>
  <conditionalFormatting sqref="N13:Q13">
    <cfRule type="expression" dxfId="7" priority="13">
      <formula>$I$9=TRUE</formula>
    </cfRule>
  </conditionalFormatting>
  <pageMargins left="0.70866141732283472" right="0.70866141732283472" top="0.74803149606299213" bottom="0.74803149606299213" header="0.31496062992125984" footer="0.31496062992125984"/>
  <pageSetup paperSize="9" scale="69"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7169" r:id="rId4" name="Check Box 1">
              <controlPr locked="0" defaultSize="0" autoFill="0" autoLine="0" autoPict="0">
                <anchor moveWithCells="1">
                  <from>
                    <xdr:col>8</xdr:col>
                    <xdr:colOff>314325</xdr:colOff>
                    <xdr:row>13</xdr:row>
                    <xdr:rowOff>28575</xdr:rowOff>
                  </from>
                  <to>
                    <xdr:col>8</xdr:col>
                    <xdr:colOff>561975</xdr:colOff>
                    <xdr:row>13</xdr:row>
                    <xdr:rowOff>238125</xdr:rowOff>
                  </to>
                </anchor>
              </controlPr>
            </control>
          </mc:Choice>
        </mc:AlternateContent>
        <mc:AlternateContent xmlns:mc="http://schemas.openxmlformats.org/markup-compatibility/2006">
          <mc:Choice Requires="x14">
            <control shapeId="7170" r:id="rId5" name="Check Box 2">
              <controlPr locked="0" defaultSize="0" autoFill="0" autoLine="0" autoPict="0">
                <anchor moveWithCells="1">
                  <from>
                    <xdr:col>8</xdr:col>
                    <xdr:colOff>333375</xdr:colOff>
                    <xdr:row>13</xdr:row>
                    <xdr:rowOff>238125</xdr:rowOff>
                  </from>
                  <to>
                    <xdr:col>8</xdr:col>
                    <xdr:colOff>581025</xdr:colOff>
                    <xdr:row>15</xdr:row>
                    <xdr:rowOff>38100</xdr:rowOff>
                  </to>
                </anchor>
              </controlPr>
            </control>
          </mc:Choice>
        </mc:AlternateContent>
        <mc:AlternateContent xmlns:mc="http://schemas.openxmlformats.org/markup-compatibility/2006">
          <mc:Choice Requires="x14">
            <control shapeId="7171" r:id="rId6" name="Check Box 3">
              <controlPr locked="0" defaultSize="0" autoFill="0" autoLine="0" autoPict="0">
                <anchor moveWithCells="1">
                  <from>
                    <xdr:col>8</xdr:col>
                    <xdr:colOff>333375</xdr:colOff>
                    <xdr:row>14</xdr:row>
                    <xdr:rowOff>238125</xdr:rowOff>
                  </from>
                  <to>
                    <xdr:col>8</xdr:col>
                    <xdr:colOff>581025</xdr:colOff>
                    <xdr:row>16</xdr:row>
                    <xdr:rowOff>38100</xdr:rowOff>
                  </to>
                </anchor>
              </controlPr>
            </control>
          </mc:Choice>
        </mc:AlternateContent>
        <mc:AlternateContent xmlns:mc="http://schemas.openxmlformats.org/markup-compatibility/2006">
          <mc:Choice Requires="x14">
            <control shapeId="7172" r:id="rId7" name="Check Box 4">
              <controlPr locked="0" defaultSize="0" autoFill="0" autoLine="0" autoPict="0">
                <anchor moveWithCells="1">
                  <from>
                    <xdr:col>8</xdr:col>
                    <xdr:colOff>333375</xdr:colOff>
                    <xdr:row>15</xdr:row>
                    <xdr:rowOff>238125</xdr:rowOff>
                  </from>
                  <to>
                    <xdr:col>8</xdr:col>
                    <xdr:colOff>581025</xdr:colOff>
                    <xdr:row>17</xdr:row>
                    <xdr:rowOff>38100</xdr:rowOff>
                  </to>
                </anchor>
              </controlPr>
            </control>
          </mc:Choice>
        </mc:AlternateContent>
        <mc:AlternateContent xmlns:mc="http://schemas.openxmlformats.org/markup-compatibility/2006">
          <mc:Choice Requires="x14">
            <control shapeId="7173" r:id="rId8" name="Check Box 5">
              <controlPr locked="0" defaultSize="0" autoFill="0" autoLine="0" autoPict="0">
                <anchor moveWithCells="1">
                  <from>
                    <xdr:col>8</xdr:col>
                    <xdr:colOff>333375</xdr:colOff>
                    <xdr:row>16</xdr:row>
                    <xdr:rowOff>238125</xdr:rowOff>
                  </from>
                  <to>
                    <xdr:col>8</xdr:col>
                    <xdr:colOff>600075</xdr:colOff>
                    <xdr:row>18</xdr:row>
                    <xdr:rowOff>38100</xdr:rowOff>
                  </to>
                </anchor>
              </controlPr>
            </control>
          </mc:Choice>
        </mc:AlternateContent>
        <mc:AlternateContent xmlns:mc="http://schemas.openxmlformats.org/markup-compatibility/2006">
          <mc:Choice Requires="x14">
            <control shapeId="7174" r:id="rId9" name="Check Box 6">
              <controlPr locked="0" defaultSize="0" autoFill="0" autoLine="0" autoPict="0">
                <anchor moveWithCells="1">
                  <from>
                    <xdr:col>8</xdr:col>
                    <xdr:colOff>333375</xdr:colOff>
                    <xdr:row>17</xdr:row>
                    <xdr:rowOff>238125</xdr:rowOff>
                  </from>
                  <to>
                    <xdr:col>8</xdr:col>
                    <xdr:colOff>600075</xdr:colOff>
                    <xdr:row>19</xdr:row>
                    <xdr:rowOff>38100</xdr:rowOff>
                  </to>
                </anchor>
              </controlPr>
            </control>
          </mc:Choice>
        </mc:AlternateContent>
        <mc:AlternateContent xmlns:mc="http://schemas.openxmlformats.org/markup-compatibility/2006">
          <mc:Choice Requires="x14">
            <control shapeId="7175" r:id="rId10" name="Check Box 7">
              <controlPr locked="0" defaultSize="0" autoFill="0" autoLine="0" autoPict="0">
                <anchor moveWithCells="1">
                  <from>
                    <xdr:col>8</xdr:col>
                    <xdr:colOff>342900</xdr:colOff>
                    <xdr:row>18</xdr:row>
                    <xdr:rowOff>238125</xdr:rowOff>
                  </from>
                  <to>
                    <xdr:col>8</xdr:col>
                    <xdr:colOff>600075</xdr:colOff>
                    <xdr:row>20</xdr:row>
                    <xdr:rowOff>28575</xdr:rowOff>
                  </to>
                </anchor>
              </controlPr>
            </control>
          </mc:Choice>
        </mc:AlternateContent>
        <mc:AlternateContent xmlns:mc="http://schemas.openxmlformats.org/markup-compatibility/2006">
          <mc:Choice Requires="x14">
            <control shapeId="7176" r:id="rId11" name="Check Box 8">
              <controlPr locked="0" defaultSize="0" autoFill="0" autoLine="0" autoPict="0">
                <anchor moveWithCells="1">
                  <from>
                    <xdr:col>8</xdr:col>
                    <xdr:colOff>342900</xdr:colOff>
                    <xdr:row>19</xdr:row>
                    <xdr:rowOff>238125</xdr:rowOff>
                  </from>
                  <to>
                    <xdr:col>8</xdr:col>
                    <xdr:colOff>600075</xdr:colOff>
                    <xdr:row>21</xdr:row>
                    <xdr:rowOff>28575</xdr:rowOff>
                  </to>
                </anchor>
              </controlPr>
            </control>
          </mc:Choice>
        </mc:AlternateContent>
        <mc:AlternateContent xmlns:mc="http://schemas.openxmlformats.org/markup-compatibility/2006">
          <mc:Choice Requires="x14">
            <control shapeId="7177" r:id="rId12" name="Check Box 9">
              <controlPr locked="0" defaultSize="0" autoFill="0" autoLine="0" autoPict="0">
                <anchor moveWithCells="1">
                  <from>
                    <xdr:col>9</xdr:col>
                    <xdr:colOff>314325</xdr:colOff>
                    <xdr:row>13</xdr:row>
                    <xdr:rowOff>28575</xdr:rowOff>
                  </from>
                  <to>
                    <xdr:col>9</xdr:col>
                    <xdr:colOff>561975</xdr:colOff>
                    <xdr:row>13</xdr:row>
                    <xdr:rowOff>238125</xdr:rowOff>
                  </to>
                </anchor>
              </controlPr>
            </control>
          </mc:Choice>
        </mc:AlternateContent>
        <mc:AlternateContent xmlns:mc="http://schemas.openxmlformats.org/markup-compatibility/2006">
          <mc:Choice Requires="x14">
            <control shapeId="7178" r:id="rId13" name="Check Box 10">
              <controlPr locked="0" defaultSize="0" autoFill="0" autoLine="0" autoPict="0">
                <anchor moveWithCells="1">
                  <from>
                    <xdr:col>9</xdr:col>
                    <xdr:colOff>333375</xdr:colOff>
                    <xdr:row>13</xdr:row>
                    <xdr:rowOff>238125</xdr:rowOff>
                  </from>
                  <to>
                    <xdr:col>9</xdr:col>
                    <xdr:colOff>581025</xdr:colOff>
                    <xdr:row>15</xdr:row>
                    <xdr:rowOff>38100</xdr:rowOff>
                  </to>
                </anchor>
              </controlPr>
            </control>
          </mc:Choice>
        </mc:AlternateContent>
        <mc:AlternateContent xmlns:mc="http://schemas.openxmlformats.org/markup-compatibility/2006">
          <mc:Choice Requires="x14">
            <control shapeId="7179" r:id="rId14" name="Check Box 11">
              <controlPr locked="0" defaultSize="0" autoFill="0" autoLine="0" autoPict="0">
                <anchor moveWithCells="1">
                  <from>
                    <xdr:col>9</xdr:col>
                    <xdr:colOff>333375</xdr:colOff>
                    <xdr:row>14</xdr:row>
                    <xdr:rowOff>238125</xdr:rowOff>
                  </from>
                  <to>
                    <xdr:col>9</xdr:col>
                    <xdr:colOff>581025</xdr:colOff>
                    <xdr:row>16</xdr:row>
                    <xdr:rowOff>38100</xdr:rowOff>
                  </to>
                </anchor>
              </controlPr>
            </control>
          </mc:Choice>
        </mc:AlternateContent>
        <mc:AlternateContent xmlns:mc="http://schemas.openxmlformats.org/markup-compatibility/2006">
          <mc:Choice Requires="x14">
            <control shapeId="7180" r:id="rId15" name="Check Box 12">
              <controlPr locked="0" defaultSize="0" autoFill="0" autoLine="0" autoPict="0">
                <anchor moveWithCells="1">
                  <from>
                    <xdr:col>9</xdr:col>
                    <xdr:colOff>333375</xdr:colOff>
                    <xdr:row>15</xdr:row>
                    <xdr:rowOff>238125</xdr:rowOff>
                  </from>
                  <to>
                    <xdr:col>9</xdr:col>
                    <xdr:colOff>581025</xdr:colOff>
                    <xdr:row>17</xdr:row>
                    <xdr:rowOff>38100</xdr:rowOff>
                  </to>
                </anchor>
              </controlPr>
            </control>
          </mc:Choice>
        </mc:AlternateContent>
        <mc:AlternateContent xmlns:mc="http://schemas.openxmlformats.org/markup-compatibility/2006">
          <mc:Choice Requires="x14">
            <control shapeId="7181" r:id="rId16" name="Check Box 13">
              <controlPr locked="0" defaultSize="0" autoFill="0" autoLine="0" autoPict="0">
                <anchor moveWithCells="1">
                  <from>
                    <xdr:col>9</xdr:col>
                    <xdr:colOff>333375</xdr:colOff>
                    <xdr:row>16</xdr:row>
                    <xdr:rowOff>238125</xdr:rowOff>
                  </from>
                  <to>
                    <xdr:col>9</xdr:col>
                    <xdr:colOff>600075</xdr:colOff>
                    <xdr:row>18</xdr:row>
                    <xdr:rowOff>38100</xdr:rowOff>
                  </to>
                </anchor>
              </controlPr>
            </control>
          </mc:Choice>
        </mc:AlternateContent>
        <mc:AlternateContent xmlns:mc="http://schemas.openxmlformats.org/markup-compatibility/2006">
          <mc:Choice Requires="x14">
            <control shapeId="7182" r:id="rId17" name="Check Box 14">
              <controlPr locked="0" defaultSize="0" autoFill="0" autoLine="0" autoPict="0">
                <anchor moveWithCells="1">
                  <from>
                    <xdr:col>9</xdr:col>
                    <xdr:colOff>333375</xdr:colOff>
                    <xdr:row>17</xdr:row>
                    <xdr:rowOff>238125</xdr:rowOff>
                  </from>
                  <to>
                    <xdr:col>9</xdr:col>
                    <xdr:colOff>600075</xdr:colOff>
                    <xdr:row>19</xdr:row>
                    <xdr:rowOff>38100</xdr:rowOff>
                  </to>
                </anchor>
              </controlPr>
            </control>
          </mc:Choice>
        </mc:AlternateContent>
        <mc:AlternateContent xmlns:mc="http://schemas.openxmlformats.org/markup-compatibility/2006">
          <mc:Choice Requires="x14">
            <control shapeId="7183" r:id="rId18" name="Check Box 15">
              <controlPr locked="0" defaultSize="0" autoFill="0" autoLine="0" autoPict="0">
                <anchor moveWithCells="1">
                  <from>
                    <xdr:col>9</xdr:col>
                    <xdr:colOff>342900</xdr:colOff>
                    <xdr:row>18</xdr:row>
                    <xdr:rowOff>238125</xdr:rowOff>
                  </from>
                  <to>
                    <xdr:col>9</xdr:col>
                    <xdr:colOff>600075</xdr:colOff>
                    <xdr:row>20</xdr:row>
                    <xdr:rowOff>28575</xdr:rowOff>
                  </to>
                </anchor>
              </controlPr>
            </control>
          </mc:Choice>
        </mc:AlternateContent>
        <mc:AlternateContent xmlns:mc="http://schemas.openxmlformats.org/markup-compatibility/2006">
          <mc:Choice Requires="x14">
            <control shapeId="7184" r:id="rId19" name="Check Box 16">
              <controlPr locked="0" defaultSize="0" autoFill="0" autoLine="0" autoPict="0">
                <anchor moveWithCells="1">
                  <from>
                    <xdr:col>9</xdr:col>
                    <xdr:colOff>342900</xdr:colOff>
                    <xdr:row>19</xdr:row>
                    <xdr:rowOff>238125</xdr:rowOff>
                  </from>
                  <to>
                    <xdr:col>9</xdr:col>
                    <xdr:colOff>600075</xdr:colOff>
                    <xdr:row>21</xdr:row>
                    <xdr:rowOff>28575</xdr:rowOff>
                  </to>
                </anchor>
              </controlPr>
            </control>
          </mc:Choice>
        </mc:AlternateContent>
        <mc:AlternateContent xmlns:mc="http://schemas.openxmlformats.org/markup-compatibility/2006">
          <mc:Choice Requires="x14">
            <control shapeId="7185" r:id="rId20" name="Check Box 17">
              <controlPr locked="0" defaultSize="0" autoFill="0" autoLine="0" autoPict="0">
                <anchor moveWithCells="1">
                  <from>
                    <xdr:col>10</xdr:col>
                    <xdr:colOff>314325</xdr:colOff>
                    <xdr:row>13</xdr:row>
                    <xdr:rowOff>28575</xdr:rowOff>
                  </from>
                  <to>
                    <xdr:col>10</xdr:col>
                    <xdr:colOff>561975</xdr:colOff>
                    <xdr:row>13</xdr:row>
                    <xdr:rowOff>238125</xdr:rowOff>
                  </to>
                </anchor>
              </controlPr>
            </control>
          </mc:Choice>
        </mc:AlternateContent>
        <mc:AlternateContent xmlns:mc="http://schemas.openxmlformats.org/markup-compatibility/2006">
          <mc:Choice Requires="x14">
            <control shapeId="7186" r:id="rId21" name="Check Box 18">
              <controlPr locked="0" defaultSize="0" autoFill="0" autoLine="0" autoPict="0">
                <anchor moveWithCells="1">
                  <from>
                    <xdr:col>10</xdr:col>
                    <xdr:colOff>333375</xdr:colOff>
                    <xdr:row>13</xdr:row>
                    <xdr:rowOff>238125</xdr:rowOff>
                  </from>
                  <to>
                    <xdr:col>10</xdr:col>
                    <xdr:colOff>581025</xdr:colOff>
                    <xdr:row>15</xdr:row>
                    <xdr:rowOff>38100</xdr:rowOff>
                  </to>
                </anchor>
              </controlPr>
            </control>
          </mc:Choice>
        </mc:AlternateContent>
        <mc:AlternateContent xmlns:mc="http://schemas.openxmlformats.org/markup-compatibility/2006">
          <mc:Choice Requires="x14">
            <control shapeId="7187" r:id="rId22" name="Check Box 19">
              <controlPr locked="0" defaultSize="0" autoFill="0" autoLine="0" autoPict="0">
                <anchor moveWithCells="1">
                  <from>
                    <xdr:col>10</xdr:col>
                    <xdr:colOff>333375</xdr:colOff>
                    <xdr:row>14</xdr:row>
                    <xdr:rowOff>238125</xdr:rowOff>
                  </from>
                  <to>
                    <xdr:col>10</xdr:col>
                    <xdr:colOff>581025</xdr:colOff>
                    <xdr:row>16</xdr:row>
                    <xdr:rowOff>38100</xdr:rowOff>
                  </to>
                </anchor>
              </controlPr>
            </control>
          </mc:Choice>
        </mc:AlternateContent>
        <mc:AlternateContent xmlns:mc="http://schemas.openxmlformats.org/markup-compatibility/2006">
          <mc:Choice Requires="x14">
            <control shapeId="7188" r:id="rId23" name="Check Box 20">
              <controlPr locked="0" defaultSize="0" autoFill="0" autoLine="0" autoPict="0">
                <anchor moveWithCells="1">
                  <from>
                    <xdr:col>10</xdr:col>
                    <xdr:colOff>333375</xdr:colOff>
                    <xdr:row>15</xdr:row>
                    <xdr:rowOff>238125</xdr:rowOff>
                  </from>
                  <to>
                    <xdr:col>10</xdr:col>
                    <xdr:colOff>581025</xdr:colOff>
                    <xdr:row>17</xdr:row>
                    <xdr:rowOff>38100</xdr:rowOff>
                  </to>
                </anchor>
              </controlPr>
            </control>
          </mc:Choice>
        </mc:AlternateContent>
        <mc:AlternateContent xmlns:mc="http://schemas.openxmlformats.org/markup-compatibility/2006">
          <mc:Choice Requires="x14">
            <control shapeId="7189" r:id="rId24" name="Check Box 21">
              <controlPr locked="0" defaultSize="0" autoFill="0" autoLine="0" autoPict="0">
                <anchor moveWithCells="1">
                  <from>
                    <xdr:col>10</xdr:col>
                    <xdr:colOff>333375</xdr:colOff>
                    <xdr:row>16</xdr:row>
                    <xdr:rowOff>238125</xdr:rowOff>
                  </from>
                  <to>
                    <xdr:col>10</xdr:col>
                    <xdr:colOff>600075</xdr:colOff>
                    <xdr:row>18</xdr:row>
                    <xdr:rowOff>38100</xdr:rowOff>
                  </to>
                </anchor>
              </controlPr>
            </control>
          </mc:Choice>
        </mc:AlternateContent>
        <mc:AlternateContent xmlns:mc="http://schemas.openxmlformats.org/markup-compatibility/2006">
          <mc:Choice Requires="x14">
            <control shapeId="7190" r:id="rId25" name="Check Box 22">
              <controlPr locked="0" defaultSize="0" autoFill="0" autoLine="0" autoPict="0">
                <anchor moveWithCells="1">
                  <from>
                    <xdr:col>10</xdr:col>
                    <xdr:colOff>333375</xdr:colOff>
                    <xdr:row>17</xdr:row>
                    <xdr:rowOff>238125</xdr:rowOff>
                  </from>
                  <to>
                    <xdr:col>10</xdr:col>
                    <xdr:colOff>600075</xdr:colOff>
                    <xdr:row>19</xdr:row>
                    <xdr:rowOff>38100</xdr:rowOff>
                  </to>
                </anchor>
              </controlPr>
            </control>
          </mc:Choice>
        </mc:AlternateContent>
        <mc:AlternateContent xmlns:mc="http://schemas.openxmlformats.org/markup-compatibility/2006">
          <mc:Choice Requires="x14">
            <control shapeId="7191" r:id="rId26" name="Check Box 23">
              <controlPr locked="0" defaultSize="0" autoFill="0" autoLine="0" autoPict="0">
                <anchor moveWithCells="1">
                  <from>
                    <xdr:col>10</xdr:col>
                    <xdr:colOff>342900</xdr:colOff>
                    <xdr:row>18</xdr:row>
                    <xdr:rowOff>238125</xdr:rowOff>
                  </from>
                  <to>
                    <xdr:col>10</xdr:col>
                    <xdr:colOff>600075</xdr:colOff>
                    <xdr:row>20</xdr:row>
                    <xdr:rowOff>28575</xdr:rowOff>
                  </to>
                </anchor>
              </controlPr>
            </control>
          </mc:Choice>
        </mc:AlternateContent>
        <mc:AlternateContent xmlns:mc="http://schemas.openxmlformats.org/markup-compatibility/2006">
          <mc:Choice Requires="x14">
            <control shapeId="7192" r:id="rId27" name="Check Box 24">
              <controlPr locked="0" defaultSize="0" autoFill="0" autoLine="0" autoPict="0">
                <anchor moveWithCells="1">
                  <from>
                    <xdr:col>10</xdr:col>
                    <xdr:colOff>342900</xdr:colOff>
                    <xdr:row>19</xdr:row>
                    <xdr:rowOff>238125</xdr:rowOff>
                  </from>
                  <to>
                    <xdr:col>10</xdr:col>
                    <xdr:colOff>600075</xdr:colOff>
                    <xdr:row>21</xdr:row>
                    <xdr:rowOff>28575</xdr:rowOff>
                  </to>
                </anchor>
              </controlPr>
            </control>
          </mc:Choice>
        </mc:AlternateContent>
        <mc:AlternateContent xmlns:mc="http://schemas.openxmlformats.org/markup-compatibility/2006">
          <mc:Choice Requires="x14">
            <control shapeId="7193" r:id="rId28" name="Check Box 25">
              <controlPr locked="0" defaultSize="0" autoFill="0" autoLine="0" autoPict="0">
                <anchor moveWithCells="1">
                  <from>
                    <xdr:col>11</xdr:col>
                    <xdr:colOff>314325</xdr:colOff>
                    <xdr:row>13</xdr:row>
                    <xdr:rowOff>28575</xdr:rowOff>
                  </from>
                  <to>
                    <xdr:col>11</xdr:col>
                    <xdr:colOff>561975</xdr:colOff>
                    <xdr:row>13</xdr:row>
                    <xdr:rowOff>238125</xdr:rowOff>
                  </to>
                </anchor>
              </controlPr>
            </control>
          </mc:Choice>
        </mc:AlternateContent>
        <mc:AlternateContent xmlns:mc="http://schemas.openxmlformats.org/markup-compatibility/2006">
          <mc:Choice Requires="x14">
            <control shapeId="7194" r:id="rId29" name="Check Box 26">
              <controlPr locked="0" defaultSize="0" autoFill="0" autoLine="0" autoPict="0">
                <anchor moveWithCells="1">
                  <from>
                    <xdr:col>11</xdr:col>
                    <xdr:colOff>333375</xdr:colOff>
                    <xdr:row>13</xdr:row>
                    <xdr:rowOff>238125</xdr:rowOff>
                  </from>
                  <to>
                    <xdr:col>11</xdr:col>
                    <xdr:colOff>581025</xdr:colOff>
                    <xdr:row>15</xdr:row>
                    <xdr:rowOff>38100</xdr:rowOff>
                  </to>
                </anchor>
              </controlPr>
            </control>
          </mc:Choice>
        </mc:AlternateContent>
        <mc:AlternateContent xmlns:mc="http://schemas.openxmlformats.org/markup-compatibility/2006">
          <mc:Choice Requires="x14">
            <control shapeId="7195" r:id="rId30" name="Check Box 27">
              <controlPr locked="0" defaultSize="0" autoFill="0" autoLine="0" autoPict="0">
                <anchor moveWithCells="1">
                  <from>
                    <xdr:col>11</xdr:col>
                    <xdr:colOff>333375</xdr:colOff>
                    <xdr:row>14</xdr:row>
                    <xdr:rowOff>238125</xdr:rowOff>
                  </from>
                  <to>
                    <xdr:col>11</xdr:col>
                    <xdr:colOff>581025</xdr:colOff>
                    <xdr:row>16</xdr:row>
                    <xdr:rowOff>38100</xdr:rowOff>
                  </to>
                </anchor>
              </controlPr>
            </control>
          </mc:Choice>
        </mc:AlternateContent>
        <mc:AlternateContent xmlns:mc="http://schemas.openxmlformats.org/markup-compatibility/2006">
          <mc:Choice Requires="x14">
            <control shapeId="7196" r:id="rId31" name="Check Box 28">
              <controlPr locked="0" defaultSize="0" autoFill="0" autoLine="0" autoPict="0">
                <anchor moveWithCells="1">
                  <from>
                    <xdr:col>11</xdr:col>
                    <xdr:colOff>333375</xdr:colOff>
                    <xdr:row>15</xdr:row>
                    <xdr:rowOff>238125</xdr:rowOff>
                  </from>
                  <to>
                    <xdr:col>11</xdr:col>
                    <xdr:colOff>581025</xdr:colOff>
                    <xdr:row>17</xdr:row>
                    <xdr:rowOff>38100</xdr:rowOff>
                  </to>
                </anchor>
              </controlPr>
            </control>
          </mc:Choice>
        </mc:AlternateContent>
        <mc:AlternateContent xmlns:mc="http://schemas.openxmlformats.org/markup-compatibility/2006">
          <mc:Choice Requires="x14">
            <control shapeId="7197" r:id="rId32" name="Check Box 29">
              <controlPr locked="0" defaultSize="0" autoFill="0" autoLine="0" autoPict="0">
                <anchor moveWithCells="1">
                  <from>
                    <xdr:col>11</xdr:col>
                    <xdr:colOff>333375</xdr:colOff>
                    <xdr:row>16</xdr:row>
                    <xdr:rowOff>238125</xdr:rowOff>
                  </from>
                  <to>
                    <xdr:col>11</xdr:col>
                    <xdr:colOff>600075</xdr:colOff>
                    <xdr:row>18</xdr:row>
                    <xdr:rowOff>38100</xdr:rowOff>
                  </to>
                </anchor>
              </controlPr>
            </control>
          </mc:Choice>
        </mc:AlternateContent>
        <mc:AlternateContent xmlns:mc="http://schemas.openxmlformats.org/markup-compatibility/2006">
          <mc:Choice Requires="x14">
            <control shapeId="7198" r:id="rId33" name="Check Box 30">
              <controlPr locked="0" defaultSize="0" autoFill="0" autoLine="0" autoPict="0">
                <anchor moveWithCells="1">
                  <from>
                    <xdr:col>11</xdr:col>
                    <xdr:colOff>333375</xdr:colOff>
                    <xdr:row>17</xdr:row>
                    <xdr:rowOff>238125</xdr:rowOff>
                  </from>
                  <to>
                    <xdr:col>11</xdr:col>
                    <xdr:colOff>600075</xdr:colOff>
                    <xdr:row>19</xdr:row>
                    <xdr:rowOff>38100</xdr:rowOff>
                  </to>
                </anchor>
              </controlPr>
            </control>
          </mc:Choice>
        </mc:AlternateContent>
        <mc:AlternateContent xmlns:mc="http://schemas.openxmlformats.org/markup-compatibility/2006">
          <mc:Choice Requires="x14">
            <control shapeId="7199" r:id="rId34" name="Check Box 31">
              <controlPr locked="0" defaultSize="0" autoFill="0" autoLine="0" autoPict="0">
                <anchor moveWithCells="1">
                  <from>
                    <xdr:col>11</xdr:col>
                    <xdr:colOff>342900</xdr:colOff>
                    <xdr:row>18</xdr:row>
                    <xdr:rowOff>238125</xdr:rowOff>
                  </from>
                  <to>
                    <xdr:col>11</xdr:col>
                    <xdr:colOff>600075</xdr:colOff>
                    <xdr:row>20</xdr:row>
                    <xdr:rowOff>28575</xdr:rowOff>
                  </to>
                </anchor>
              </controlPr>
            </control>
          </mc:Choice>
        </mc:AlternateContent>
        <mc:AlternateContent xmlns:mc="http://schemas.openxmlformats.org/markup-compatibility/2006">
          <mc:Choice Requires="x14">
            <control shapeId="7200" r:id="rId35" name="Check Box 32">
              <controlPr locked="0" defaultSize="0" autoFill="0" autoLine="0" autoPict="0">
                <anchor moveWithCells="1">
                  <from>
                    <xdr:col>11</xdr:col>
                    <xdr:colOff>342900</xdr:colOff>
                    <xdr:row>19</xdr:row>
                    <xdr:rowOff>238125</xdr:rowOff>
                  </from>
                  <to>
                    <xdr:col>11</xdr:col>
                    <xdr:colOff>600075</xdr:colOff>
                    <xdr:row>21</xdr:row>
                    <xdr:rowOff>28575</xdr:rowOff>
                  </to>
                </anchor>
              </controlPr>
            </control>
          </mc:Choice>
        </mc:AlternateContent>
        <mc:AlternateContent xmlns:mc="http://schemas.openxmlformats.org/markup-compatibility/2006">
          <mc:Choice Requires="x14">
            <control shapeId="7201" r:id="rId36" name="Check Box 33">
              <controlPr locked="0" defaultSize="0" autoFill="0" autoLine="0" autoPict="0">
                <anchor moveWithCells="1">
                  <from>
                    <xdr:col>7</xdr:col>
                    <xdr:colOff>523875</xdr:colOff>
                    <xdr:row>9</xdr:row>
                    <xdr:rowOff>9525</xdr:rowOff>
                  </from>
                  <to>
                    <xdr:col>7</xdr:col>
                    <xdr:colOff>752475</xdr:colOff>
                    <xdr:row>10</xdr:row>
                    <xdr:rowOff>47625</xdr:rowOff>
                  </to>
                </anchor>
              </controlPr>
            </control>
          </mc:Choice>
        </mc:AlternateContent>
        <mc:AlternateContent xmlns:mc="http://schemas.openxmlformats.org/markup-compatibility/2006">
          <mc:Choice Requires="x14">
            <control shapeId="7202" r:id="rId37" name="Check Box 34">
              <controlPr locked="0" defaultSize="0" autoFill="0" autoLine="0" autoPict="0">
                <anchor moveWithCells="1">
                  <from>
                    <xdr:col>9</xdr:col>
                    <xdr:colOff>485775</xdr:colOff>
                    <xdr:row>9</xdr:row>
                    <xdr:rowOff>9525</xdr:rowOff>
                  </from>
                  <to>
                    <xdr:col>10</xdr:col>
                    <xdr:colOff>142875</xdr:colOff>
                    <xdr:row>10</xdr:row>
                    <xdr:rowOff>47625</xdr:rowOff>
                  </to>
                </anchor>
              </controlPr>
            </control>
          </mc:Choice>
        </mc:AlternateContent>
        <mc:AlternateContent xmlns:mc="http://schemas.openxmlformats.org/markup-compatibility/2006">
          <mc:Choice Requires="x14">
            <control shapeId="7203" r:id="rId38" name="Check Box 35">
              <controlPr defaultSize="0" autoFill="0" autoLine="0" autoPict="0">
                <anchor moveWithCells="1">
                  <from>
                    <xdr:col>7</xdr:col>
                    <xdr:colOff>180975</xdr:colOff>
                    <xdr:row>44</xdr:row>
                    <xdr:rowOff>47625</xdr:rowOff>
                  </from>
                  <to>
                    <xdr:col>7</xdr:col>
                    <xdr:colOff>542925</xdr:colOff>
                    <xdr:row>45</xdr:row>
                    <xdr:rowOff>9525</xdr:rowOff>
                  </to>
                </anchor>
              </controlPr>
            </control>
          </mc:Choice>
        </mc:AlternateContent>
        <mc:AlternateContent xmlns:mc="http://schemas.openxmlformats.org/markup-compatibility/2006">
          <mc:Choice Requires="x14">
            <control shapeId="7204" r:id="rId39" name="Check Box 36">
              <controlPr defaultSize="0" autoFill="0" autoLine="0" autoPict="0">
                <anchor moveWithCells="1">
                  <from>
                    <xdr:col>7</xdr:col>
                    <xdr:colOff>180975</xdr:colOff>
                    <xdr:row>45</xdr:row>
                    <xdr:rowOff>38100</xdr:rowOff>
                  </from>
                  <to>
                    <xdr:col>7</xdr:col>
                    <xdr:colOff>542925</xdr:colOff>
                    <xdr:row>46</xdr:row>
                    <xdr:rowOff>0</xdr:rowOff>
                  </to>
                </anchor>
              </controlPr>
            </control>
          </mc:Choice>
        </mc:AlternateContent>
        <mc:AlternateContent xmlns:mc="http://schemas.openxmlformats.org/markup-compatibility/2006">
          <mc:Choice Requires="x14">
            <control shapeId="7205" r:id="rId40" name="Check Box 37">
              <controlPr defaultSize="0" autoFill="0" autoLine="0" autoPict="0">
                <anchor moveWithCells="1">
                  <from>
                    <xdr:col>7</xdr:col>
                    <xdr:colOff>180975</xdr:colOff>
                    <xdr:row>46</xdr:row>
                    <xdr:rowOff>28575</xdr:rowOff>
                  </from>
                  <to>
                    <xdr:col>7</xdr:col>
                    <xdr:colOff>542925</xdr:colOff>
                    <xdr:row>47</xdr:row>
                    <xdr:rowOff>0</xdr:rowOff>
                  </to>
                </anchor>
              </controlPr>
            </control>
          </mc:Choice>
        </mc:AlternateContent>
        <mc:AlternateContent xmlns:mc="http://schemas.openxmlformats.org/markup-compatibility/2006">
          <mc:Choice Requires="x14">
            <control shapeId="7206" r:id="rId41" name="Check Box 38">
              <controlPr defaultSize="0" autoFill="0" autoLine="0" autoPict="0">
                <anchor moveWithCells="1">
                  <from>
                    <xdr:col>7</xdr:col>
                    <xdr:colOff>180975</xdr:colOff>
                    <xdr:row>47</xdr:row>
                    <xdr:rowOff>28575</xdr:rowOff>
                  </from>
                  <to>
                    <xdr:col>7</xdr:col>
                    <xdr:colOff>542925</xdr:colOff>
                    <xdr:row>47</xdr:row>
                    <xdr:rowOff>180975</xdr:rowOff>
                  </to>
                </anchor>
              </controlPr>
            </control>
          </mc:Choice>
        </mc:AlternateContent>
        <mc:AlternateContent xmlns:mc="http://schemas.openxmlformats.org/markup-compatibility/2006">
          <mc:Choice Requires="x14">
            <control shapeId="7207" r:id="rId42" name="Check Box 39">
              <controlPr defaultSize="0" autoFill="0" autoLine="0" autoPict="0">
                <anchor moveWithCells="1">
                  <from>
                    <xdr:col>7</xdr:col>
                    <xdr:colOff>180975</xdr:colOff>
                    <xdr:row>48</xdr:row>
                    <xdr:rowOff>28575</xdr:rowOff>
                  </from>
                  <to>
                    <xdr:col>7</xdr:col>
                    <xdr:colOff>542925</xdr:colOff>
                    <xdr:row>48</xdr:row>
                    <xdr:rowOff>190500</xdr:rowOff>
                  </to>
                </anchor>
              </controlPr>
            </control>
          </mc:Choice>
        </mc:AlternateContent>
        <mc:AlternateContent xmlns:mc="http://schemas.openxmlformats.org/markup-compatibility/2006">
          <mc:Choice Requires="x14">
            <control shapeId="7208" r:id="rId43" name="Check Box 40">
              <controlPr defaultSize="0" autoFill="0" autoLine="0" autoPict="0">
                <anchor moveWithCells="1">
                  <from>
                    <xdr:col>7</xdr:col>
                    <xdr:colOff>180975</xdr:colOff>
                    <xdr:row>49</xdr:row>
                    <xdr:rowOff>28575</xdr:rowOff>
                  </from>
                  <to>
                    <xdr:col>7</xdr:col>
                    <xdr:colOff>542925</xdr:colOff>
                    <xdr:row>50</xdr:row>
                    <xdr:rowOff>0</xdr:rowOff>
                  </to>
                </anchor>
              </controlPr>
            </control>
          </mc:Choice>
        </mc:AlternateContent>
        <mc:AlternateContent xmlns:mc="http://schemas.openxmlformats.org/markup-compatibility/2006">
          <mc:Choice Requires="x14">
            <control shapeId="7209" r:id="rId44" name="Check Box 41">
              <controlPr defaultSize="0" autoFill="0" autoLine="0" autoPict="0">
                <anchor moveWithCells="1">
                  <from>
                    <xdr:col>7</xdr:col>
                    <xdr:colOff>180975</xdr:colOff>
                    <xdr:row>50</xdr:row>
                    <xdr:rowOff>0</xdr:rowOff>
                  </from>
                  <to>
                    <xdr:col>7</xdr:col>
                    <xdr:colOff>542925</xdr:colOff>
                    <xdr:row>50</xdr:row>
                    <xdr:rowOff>190500</xdr:rowOff>
                  </to>
                </anchor>
              </controlPr>
            </control>
          </mc:Choice>
        </mc:AlternateContent>
        <mc:AlternateContent xmlns:mc="http://schemas.openxmlformats.org/markup-compatibility/2006">
          <mc:Choice Requires="x14">
            <control shapeId="7210" r:id="rId45" name="Check Box 42">
              <controlPr defaultSize="0" autoFill="0" autoLine="0" autoPict="0">
                <anchor moveWithCells="1">
                  <from>
                    <xdr:col>7</xdr:col>
                    <xdr:colOff>180975</xdr:colOff>
                    <xdr:row>51</xdr:row>
                    <xdr:rowOff>0</xdr:rowOff>
                  </from>
                  <to>
                    <xdr:col>7</xdr:col>
                    <xdr:colOff>542925</xdr:colOff>
                    <xdr:row>51</xdr:row>
                    <xdr:rowOff>190500</xdr:rowOff>
                  </to>
                </anchor>
              </controlPr>
            </control>
          </mc:Choice>
        </mc:AlternateContent>
        <mc:AlternateContent xmlns:mc="http://schemas.openxmlformats.org/markup-compatibility/2006">
          <mc:Choice Requires="x14">
            <control shapeId="7211" r:id="rId46" name="Check Box 43">
              <controlPr defaultSize="0" autoFill="0" autoLine="0" autoPict="0">
                <anchor moveWithCells="1">
                  <from>
                    <xdr:col>7</xdr:col>
                    <xdr:colOff>180975</xdr:colOff>
                    <xdr:row>52</xdr:row>
                    <xdr:rowOff>9525</xdr:rowOff>
                  </from>
                  <to>
                    <xdr:col>7</xdr:col>
                    <xdr:colOff>542925</xdr:colOff>
                    <xdr:row>52</xdr:row>
                    <xdr:rowOff>190500</xdr:rowOff>
                  </to>
                </anchor>
              </controlPr>
            </control>
          </mc:Choice>
        </mc:AlternateContent>
        <mc:AlternateContent xmlns:mc="http://schemas.openxmlformats.org/markup-compatibility/2006">
          <mc:Choice Requires="x14">
            <control shapeId="7212" r:id="rId47" name="Check Box 44">
              <controlPr defaultSize="0" autoFill="0" autoLine="0" autoPict="0">
                <anchor moveWithCells="1">
                  <from>
                    <xdr:col>7</xdr:col>
                    <xdr:colOff>180975</xdr:colOff>
                    <xdr:row>53</xdr:row>
                    <xdr:rowOff>28575</xdr:rowOff>
                  </from>
                  <to>
                    <xdr:col>7</xdr:col>
                    <xdr:colOff>542925</xdr:colOff>
                    <xdr:row>54</xdr:row>
                    <xdr:rowOff>0</xdr:rowOff>
                  </to>
                </anchor>
              </controlPr>
            </control>
          </mc:Choice>
        </mc:AlternateContent>
        <mc:AlternateContent xmlns:mc="http://schemas.openxmlformats.org/markup-compatibility/2006">
          <mc:Choice Requires="x14">
            <control shapeId="7213" r:id="rId48" name="Check Box 45">
              <controlPr defaultSize="0" autoFill="0" autoLine="0" autoPict="0">
                <anchor moveWithCells="1">
                  <from>
                    <xdr:col>7</xdr:col>
                    <xdr:colOff>180975</xdr:colOff>
                    <xdr:row>54</xdr:row>
                    <xdr:rowOff>28575</xdr:rowOff>
                  </from>
                  <to>
                    <xdr:col>7</xdr:col>
                    <xdr:colOff>542925</xdr:colOff>
                    <xdr:row>54</xdr:row>
                    <xdr:rowOff>180975</xdr:rowOff>
                  </to>
                </anchor>
              </controlPr>
            </control>
          </mc:Choice>
        </mc:AlternateContent>
        <mc:AlternateContent xmlns:mc="http://schemas.openxmlformats.org/markup-compatibility/2006">
          <mc:Choice Requires="x14">
            <control shapeId="7214" r:id="rId49" name="Check Box 46">
              <controlPr defaultSize="0" autoFill="0" autoLine="0" autoPict="0">
                <anchor moveWithCells="1">
                  <from>
                    <xdr:col>7</xdr:col>
                    <xdr:colOff>180975</xdr:colOff>
                    <xdr:row>55</xdr:row>
                    <xdr:rowOff>28575</xdr:rowOff>
                  </from>
                  <to>
                    <xdr:col>7</xdr:col>
                    <xdr:colOff>542925</xdr:colOff>
                    <xdr:row>55</xdr:row>
                    <xdr:rowOff>190500</xdr:rowOff>
                  </to>
                </anchor>
              </controlPr>
            </control>
          </mc:Choice>
        </mc:AlternateContent>
        <mc:AlternateContent xmlns:mc="http://schemas.openxmlformats.org/markup-compatibility/2006">
          <mc:Choice Requires="x14">
            <control shapeId="7215" r:id="rId50" name="Check Box 47">
              <controlPr defaultSize="0" autoFill="0" autoLine="0" autoPict="0">
                <anchor moveWithCells="1">
                  <from>
                    <xdr:col>7</xdr:col>
                    <xdr:colOff>180975</xdr:colOff>
                    <xdr:row>56</xdr:row>
                    <xdr:rowOff>28575</xdr:rowOff>
                  </from>
                  <to>
                    <xdr:col>7</xdr:col>
                    <xdr:colOff>542925</xdr:colOff>
                    <xdr:row>56</xdr:row>
                    <xdr:rowOff>190500</xdr:rowOff>
                  </to>
                </anchor>
              </controlPr>
            </control>
          </mc:Choice>
        </mc:AlternateContent>
        <mc:AlternateContent xmlns:mc="http://schemas.openxmlformats.org/markup-compatibility/2006">
          <mc:Choice Requires="x14">
            <control shapeId="7216" r:id="rId51" name="Check Box 48">
              <controlPr defaultSize="0" autoFill="0" autoLine="0" autoPict="0">
                <anchor moveWithCells="1">
                  <from>
                    <xdr:col>7</xdr:col>
                    <xdr:colOff>180975</xdr:colOff>
                    <xdr:row>57</xdr:row>
                    <xdr:rowOff>28575</xdr:rowOff>
                  </from>
                  <to>
                    <xdr:col>7</xdr:col>
                    <xdr:colOff>542925</xdr:colOff>
                    <xdr:row>57</xdr:row>
                    <xdr:rowOff>190500</xdr:rowOff>
                  </to>
                </anchor>
              </controlPr>
            </control>
          </mc:Choice>
        </mc:AlternateContent>
        <mc:AlternateContent xmlns:mc="http://schemas.openxmlformats.org/markup-compatibility/2006">
          <mc:Choice Requires="x14">
            <control shapeId="7217" r:id="rId52" name="Check Box 49">
              <controlPr defaultSize="0" autoFill="0" autoLine="0" autoPict="0">
                <anchor moveWithCells="1">
                  <from>
                    <xdr:col>7</xdr:col>
                    <xdr:colOff>180975</xdr:colOff>
                    <xdr:row>58</xdr:row>
                    <xdr:rowOff>28575</xdr:rowOff>
                  </from>
                  <to>
                    <xdr:col>7</xdr:col>
                    <xdr:colOff>542925</xdr:colOff>
                    <xdr:row>59</xdr:row>
                    <xdr:rowOff>47625</xdr:rowOff>
                  </to>
                </anchor>
              </controlPr>
            </control>
          </mc:Choice>
        </mc:AlternateContent>
        <mc:AlternateContent xmlns:mc="http://schemas.openxmlformats.org/markup-compatibility/2006">
          <mc:Choice Requires="x14">
            <control shapeId="7218" r:id="rId53" name="Check Box 50">
              <controlPr defaultSize="0" autoFill="0" autoLine="0" autoPict="0">
                <anchor moveWithCells="1">
                  <from>
                    <xdr:col>7</xdr:col>
                    <xdr:colOff>180975</xdr:colOff>
                    <xdr:row>59</xdr:row>
                    <xdr:rowOff>28575</xdr:rowOff>
                  </from>
                  <to>
                    <xdr:col>7</xdr:col>
                    <xdr:colOff>542925</xdr:colOff>
                    <xdr:row>60</xdr:row>
                    <xdr:rowOff>47625</xdr:rowOff>
                  </to>
                </anchor>
              </controlPr>
            </control>
          </mc:Choice>
        </mc:AlternateContent>
        <mc:AlternateContent xmlns:mc="http://schemas.openxmlformats.org/markup-compatibility/2006">
          <mc:Choice Requires="x14">
            <control shapeId="7219" r:id="rId54" name="Check Box 51">
              <controlPr defaultSize="0" autoFill="0" autoLine="0" autoPict="0">
                <anchor moveWithCells="1">
                  <from>
                    <xdr:col>7</xdr:col>
                    <xdr:colOff>180975</xdr:colOff>
                    <xdr:row>60</xdr:row>
                    <xdr:rowOff>28575</xdr:rowOff>
                  </from>
                  <to>
                    <xdr:col>7</xdr:col>
                    <xdr:colOff>542925</xdr:colOff>
                    <xdr:row>61</xdr:row>
                    <xdr:rowOff>47625</xdr:rowOff>
                  </to>
                </anchor>
              </controlPr>
            </control>
          </mc:Choice>
        </mc:AlternateContent>
        <mc:AlternateContent xmlns:mc="http://schemas.openxmlformats.org/markup-compatibility/2006">
          <mc:Choice Requires="x14">
            <control shapeId="7220" r:id="rId55" name="Check Box 52">
              <controlPr defaultSize="0" autoFill="0" autoLine="0" autoPict="0">
                <anchor moveWithCells="1">
                  <from>
                    <xdr:col>7</xdr:col>
                    <xdr:colOff>180975</xdr:colOff>
                    <xdr:row>61</xdr:row>
                    <xdr:rowOff>28575</xdr:rowOff>
                  </from>
                  <to>
                    <xdr:col>7</xdr:col>
                    <xdr:colOff>542925</xdr:colOff>
                    <xdr:row>62</xdr:row>
                    <xdr:rowOff>47625</xdr:rowOff>
                  </to>
                </anchor>
              </controlPr>
            </control>
          </mc:Choice>
        </mc:AlternateContent>
        <mc:AlternateContent xmlns:mc="http://schemas.openxmlformats.org/markup-compatibility/2006">
          <mc:Choice Requires="x14">
            <control shapeId="7221" r:id="rId56" name="Check Box 53">
              <controlPr defaultSize="0" autoFill="0" autoLine="0" autoPict="0">
                <anchor moveWithCells="1">
                  <from>
                    <xdr:col>7</xdr:col>
                    <xdr:colOff>180975</xdr:colOff>
                    <xdr:row>62</xdr:row>
                    <xdr:rowOff>28575</xdr:rowOff>
                  </from>
                  <to>
                    <xdr:col>7</xdr:col>
                    <xdr:colOff>542925</xdr:colOff>
                    <xdr:row>63</xdr:row>
                    <xdr:rowOff>47625</xdr:rowOff>
                  </to>
                </anchor>
              </controlPr>
            </control>
          </mc:Choice>
        </mc:AlternateContent>
        <mc:AlternateContent xmlns:mc="http://schemas.openxmlformats.org/markup-compatibility/2006">
          <mc:Choice Requires="x14">
            <control shapeId="7222" r:id="rId57" name="Check Box 54">
              <controlPr defaultSize="0" autoFill="0" autoLine="0" autoPict="0">
                <anchor moveWithCells="1">
                  <from>
                    <xdr:col>7</xdr:col>
                    <xdr:colOff>371475</xdr:colOff>
                    <xdr:row>37</xdr:row>
                    <xdr:rowOff>28575</xdr:rowOff>
                  </from>
                  <to>
                    <xdr:col>7</xdr:col>
                    <xdr:colOff>638175</xdr:colOff>
                    <xdr:row>38</xdr:row>
                    <xdr:rowOff>0</xdr:rowOff>
                  </to>
                </anchor>
              </controlPr>
            </control>
          </mc:Choice>
        </mc:AlternateContent>
        <mc:AlternateContent xmlns:mc="http://schemas.openxmlformats.org/markup-compatibility/2006">
          <mc:Choice Requires="x14">
            <control shapeId="7223" r:id="rId58" name="Check Box 55">
              <controlPr defaultSize="0" autoFill="0" autoLine="0" autoPict="0">
                <anchor moveWithCells="1">
                  <from>
                    <xdr:col>7</xdr:col>
                    <xdr:colOff>371475</xdr:colOff>
                    <xdr:row>38</xdr:row>
                    <xdr:rowOff>0</xdr:rowOff>
                  </from>
                  <to>
                    <xdr:col>7</xdr:col>
                    <xdr:colOff>638175</xdr:colOff>
                    <xdr:row>39</xdr:row>
                    <xdr:rowOff>0</xdr:rowOff>
                  </to>
                </anchor>
              </controlPr>
            </control>
          </mc:Choice>
        </mc:AlternateContent>
        <mc:AlternateContent xmlns:mc="http://schemas.openxmlformats.org/markup-compatibility/2006">
          <mc:Choice Requires="x14">
            <control shapeId="7224" r:id="rId59" name="Check Box 56">
              <controlPr defaultSize="0" autoFill="0" autoLine="0" autoPict="0">
                <anchor moveWithCells="1">
                  <from>
                    <xdr:col>7</xdr:col>
                    <xdr:colOff>381000</xdr:colOff>
                    <xdr:row>39</xdr:row>
                    <xdr:rowOff>9525</xdr:rowOff>
                  </from>
                  <to>
                    <xdr:col>7</xdr:col>
                    <xdr:colOff>638175</xdr:colOff>
                    <xdr:row>40</xdr:row>
                    <xdr:rowOff>0</xdr:rowOff>
                  </to>
                </anchor>
              </controlPr>
            </control>
          </mc:Choice>
        </mc:AlternateContent>
        <mc:AlternateContent xmlns:mc="http://schemas.openxmlformats.org/markup-compatibility/2006">
          <mc:Choice Requires="x14">
            <control shapeId="7225" r:id="rId60" name="Check Box 57">
              <controlPr defaultSize="0" autoFill="0" autoLine="0" autoPict="0">
                <anchor moveWithCells="1">
                  <from>
                    <xdr:col>7</xdr:col>
                    <xdr:colOff>371475</xdr:colOff>
                    <xdr:row>36</xdr:row>
                    <xdr:rowOff>28575</xdr:rowOff>
                  </from>
                  <to>
                    <xdr:col>7</xdr:col>
                    <xdr:colOff>638175</xdr:colOff>
                    <xdr:row>37</xdr:row>
                    <xdr:rowOff>0</xdr:rowOff>
                  </to>
                </anchor>
              </controlPr>
            </control>
          </mc:Choice>
        </mc:AlternateContent>
        <mc:AlternateContent xmlns:mc="http://schemas.openxmlformats.org/markup-compatibility/2006">
          <mc:Choice Requires="x14">
            <control shapeId="7226" r:id="rId61" name="Check Box 58">
              <controlPr locked="0" defaultSize="0" autoFill="0" autoLine="0" autoPict="0">
                <anchor moveWithCells="1">
                  <from>
                    <xdr:col>7</xdr:col>
                    <xdr:colOff>523875</xdr:colOff>
                    <xdr:row>81</xdr:row>
                    <xdr:rowOff>9525</xdr:rowOff>
                  </from>
                  <to>
                    <xdr:col>7</xdr:col>
                    <xdr:colOff>752475</xdr:colOff>
                    <xdr:row>82</xdr:row>
                    <xdr:rowOff>47625</xdr:rowOff>
                  </to>
                </anchor>
              </controlPr>
            </control>
          </mc:Choice>
        </mc:AlternateContent>
        <mc:AlternateContent xmlns:mc="http://schemas.openxmlformats.org/markup-compatibility/2006">
          <mc:Choice Requires="x14">
            <control shapeId="7227" r:id="rId62" name="Check Box 59">
              <controlPr locked="0" defaultSize="0" autoFill="0" autoLine="0" autoPict="0">
                <anchor moveWithCells="1">
                  <from>
                    <xdr:col>9</xdr:col>
                    <xdr:colOff>485775</xdr:colOff>
                    <xdr:row>81</xdr:row>
                    <xdr:rowOff>9525</xdr:rowOff>
                  </from>
                  <to>
                    <xdr:col>10</xdr:col>
                    <xdr:colOff>142875</xdr:colOff>
                    <xdr:row>82</xdr:row>
                    <xdr:rowOff>47625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1F9C57-FC90-480B-8221-8921E1AF89C8}">
  <dimension ref="A1:TS5"/>
  <sheetViews>
    <sheetView topLeftCell="IF1" workbookViewId="0">
      <selection activeCell="LV2" sqref="LV2"/>
    </sheetView>
  </sheetViews>
  <sheetFormatPr defaultColWidth="11.5703125" defaultRowHeight="14.25"/>
  <cols>
    <col min="1" max="6" width="11.5703125" style="569"/>
    <col min="7" max="91" width="11.5703125" style="570"/>
    <col min="92" max="96" width="11.5703125" style="571"/>
    <col min="97" max="130" width="11.5703125" style="561"/>
    <col min="131" max="16384" width="11.5703125" style="571"/>
  </cols>
  <sheetData>
    <row r="1" spans="1:539" s="561" customFormat="1" ht="36" customHeight="1">
      <c r="A1" s="555" t="s">
        <v>5674</v>
      </c>
      <c r="B1" s="555" t="s">
        <v>5675</v>
      </c>
      <c r="C1" s="555" t="s">
        <v>5676</v>
      </c>
      <c r="D1" s="555" t="s">
        <v>5677</v>
      </c>
      <c r="E1" s="555" t="s">
        <v>5678</v>
      </c>
      <c r="F1" s="555" t="s">
        <v>5679</v>
      </c>
      <c r="G1" s="555" t="s">
        <v>5680</v>
      </c>
      <c r="H1" s="555" t="s">
        <v>5761</v>
      </c>
      <c r="I1" s="555" t="s">
        <v>5681</v>
      </c>
      <c r="J1" s="555" t="s">
        <v>5765</v>
      </c>
      <c r="K1" s="555" t="s">
        <v>7</v>
      </c>
      <c r="L1" s="555" t="s">
        <v>5766</v>
      </c>
      <c r="M1" s="555" t="s">
        <v>5682</v>
      </c>
      <c r="N1" s="555" t="s">
        <v>5767</v>
      </c>
      <c r="O1" s="555" t="s">
        <v>5857</v>
      </c>
      <c r="P1" s="555" t="s">
        <v>5768</v>
      </c>
      <c r="Q1" s="555" t="s">
        <v>5762</v>
      </c>
      <c r="R1" s="555" t="s">
        <v>5683</v>
      </c>
      <c r="S1" s="555" t="s">
        <v>5684</v>
      </c>
      <c r="T1" s="555" t="s">
        <v>5769</v>
      </c>
      <c r="U1" s="555" t="s">
        <v>5858</v>
      </c>
      <c r="V1" s="555" t="s">
        <v>5859</v>
      </c>
      <c r="W1" s="555" t="s">
        <v>5860</v>
      </c>
      <c r="X1" s="555" t="s">
        <v>5770</v>
      </c>
      <c r="Y1" s="555" t="s">
        <v>5861</v>
      </c>
      <c r="Z1" s="555" t="s">
        <v>5862</v>
      </c>
      <c r="AA1" s="555" t="s">
        <v>5863</v>
      </c>
      <c r="AB1" s="555" t="s">
        <v>5771</v>
      </c>
      <c r="AC1" s="555" t="s">
        <v>5864</v>
      </c>
      <c r="AD1" s="555" t="s">
        <v>5865</v>
      </c>
      <c r="AE1" s="555" t="s">
        <v>5866</v>
      </c>
      <c r="AF1" s="555" t="s">
        <v>5772</v>
      </c>
      <c r="AG1" s="555" t="s">
        <v>5867</v>
      </c>
      <c r="AH1" s="555" t="s">
        <v>5868</v>
      </c>
      <c r="AI1" s="555" t="s">
        <v>5869</v>
      </c>
      <c r="AJ1" s="555" t="s">
        <v>5773</v>
      </c>
      <c r="AK1" s="555" t="s">
        <v>5870</v>
      </c>
      <c r="AL1" s="555" t="s">
        <v>5871</v>
      </c>
      <c r="AM1" s="555" t="s">
        <v>5872</v>
      </c>
      <c r="AN1" s="555" t="s">
        <v>5774</v>
      </c>
      <c r="AO1" s="555" t="s">
        <v>5873</v>
      </c>
      <c r="AP1" s="555" t="s">
        <v>5874</v>
      </c>
      <c r="AQ1" s="555" t="s">
        <v>5875</v>
      </c>
      <c r="AR1" s="555" t="s">
        <v>5775</v>
      </c>
      <c r="AS1" s="555" t="s">
        <v>5763</v>
      </c>
      <c r="AT1" s="555" t="s">
        <v>5876</v>
      </c>
      <c r="AU1" s="555" t="s">
        <v>5764</v>
      </c>
      <c r="AV1" s="555" t="s">
        <v>5877</v>
      </c>
      <c r="AW1" s="555" t="s">
        <v>5685</v>
      </c>
      <c r="AX1" s="555" t="s">
        <v>5878</v>
      </c>
      <c r="AY1" s="555" t="s">
        <v>5686</v>
      </c>
      <c r="AZ1" s="555" t="s">
        <v>5776</v>
      </c>
      <c r="BA1" s="555" t="s">
        <v>5879</v>
      </c>
      <c r="BB1" s="555" t="s">
        <v>5880</v>
      </c>
      <c r="BC1" s="555" t="s">
        <v>5881</v>
      </c>
      <c r="BD1" s="555" t="s">
        <v>5882</v>
      </c>
      <c r="BE1" s="555" t="s">
        <v>5883</v>
      </c>
      <c r="BF1" s="555" t="s">
        <v>5884</v>
      </c>
      <c r="BG1" s="555" t="s">
        <v>5885</v>
      </c>
      <c r="BH1" s="555" t="s">
        <v>5777</v>
      </c>
      <c r="BI1" s="555" t="s">
        <v>5886</v>
      </c>
      <c r="BJ1" s="555" t="s">
        <v>5887</v>
      </c>
      <c r="BK1" s="555" t="s">
        <v>5888</v>
      </c>
      <c r="BL1" s="555" t="s">
        <v>5889</v>
      </c>
      <c r="BM1" s="555" t="s">
        <v>5890</v>
      </c>
      <c r="BN1" s="555" t="s">
        <v>5891</v>
      </c>
      <c r="BO1" s="555" t="s">
        <v>5892</v>
      </c>
      <c r="BP1" s="555" t="s">
        <v>5778</v>
      </c>
      <c r="BQ1" s="555" t="s">
        <v>5893</v>
      </c>
      <c r="BR1" s="555" t="s">
        <v>5894</v>
      </c>
      <c r="BS1" s="555" t="s">
        <v>5895</v>
      </c>
      <c r="BT1" s="555" t="s">
        <v>5896</v>
      </c>
      <c r="BU1" s="555" t="s">
        <v>5897</v>
      </c>
      <c r="BV1" s="555" t="s">
        <v>5898</v>
      </c>
      <c r="BW1" s="555" t="s">
        <v>5899</v>
      </c>
      <c r="BX1" s="555" t="s">
        <v>5779</v>
      </c>
      <c r="BY1" s="555" t="s">
        <v>5900</v>
      </c>
      <c r="BZ1" s="555" t="s">
        <v>5901</v>
      </c>
      <c r="CA1" s="555" t="s">
        <v>5902</v>
      </c>
      <c r="CB1" s="555" t="s">
        <v>5903</v>
      </c>
      <c r="CC1" s="555" t="s">
        <v>5904</v>
      </c>
      <c r="CD1" s="555" t="s">
        <v>5905</v>
      </c>
      <c r="CE1" s="555" t="s">
        <v>5906</v>
      </c>
      <c r="CF1" s="555" t="s">
        <v>5780</v>
      </c>
      <c r="CG1" s="555" t="s">
        <v>5907</v>
      </c>
      <c r="CH1" s="555" t="s">
        <v>5908</v>
      </c>
      <c r="CI1" s="555" t="s">
        <v>5909</v>
      </c>
      <c r="CJ1" s="555" t="s">
        <v>5910</v>
      </c>
      <c r="CK1" s="555" t="s">
        <v>5911</v>
      </c>
      <c r="CL1" s="555" t="s">
        <v>5912</v>
      </c>
      <c r="CM1" s="555" t="s">
        <v>5913</v>
      </c>
      <c r="CN1" s="555" t="s">
        <v>5781</v>
      </c>
      <c r="CO1" s="555" t="s">
        <v>5687</v>
      </c>
      <c r="CP1" s="555" t="s">
        <v>5688</v>
      </c>
      <c r="CQ1" s="555" t="s">
        <v>5689</v>
      </c>
      <c r="CR1" s="555" t="s">
        <v>5690</v>
      </c>
      <c r="CS1" s="555" t="s">
        <v>5782</v>
      </c>
      <c r="CT1" s="555" t="s">
        <v>5783</v>
      </c>
      <c r="CU1" s="555" t="s">
        <v>5691</v>
      </c>
      <c r="CV1" s="555" t="s">
        <v>5617</v>
      </c>
      <c r="CW1" s="555" t="s">
        <v>5692</v>
      </c>
      <c r="CX1" s="555" t="s">
        <v>5784</v>
      </c>
      <c r="CY1" s="555" t="s">
        <v>5614</v>
      </c>
      <c r="CZ1" s="555" t="s">
        <v>5615</v>
      </c>
      <c r="DA1" s="555" t="s">
        <v>5693</v>
      </c>
      <c r="DB1" s="555" t="s">
        <v>5785</v>
      </c>
      <c r="DC1" s="555" t="s">
        <v>5786</v>
      </c>
      <c r="DD1" s="555" t="s">
        <v>5694</v>
      </c>
      <c r="DE1" s="555" t="s">
        <v>5695</v>
      </c>
      <c r="DF1" s="555" t="s">
        <v>5696</v>
      </c>
      <c r="DG1" s="555" t="s">
        <v>5697</v>
      </c>
      <c r="DH1" s="555" t="s">
        <v>5698</v>
      </c>
      <c r="DI1" s="555" t="s">
        <v>5699</v>
      </c>
      <c r="DJ1" s="555" t="s">
        <v>5628</v>
      </c>
      <c r="DK1" s="556" t="s">
        <v>5787</v>
      </c>
      <c r="DL1" s="556" t="s">
        <v>24</v>
      </c>
      <c r="DM1" s="556" t="s">
        <v>5788</v>
      </c>
      <c r="DN1" s="556" t="s">
        <v>5914</v>
      </c>
      <c r="DO1" s="556" t="s">
        <v>5789</v>
      </c>
      <c r="DP1" s="556" t="s">
        <v>5915</v>
      </c>
      <c r="DQ1" s="556" t="s">
        <v>5700</v>
      </c>
      <c r="DR1" s="556" t="s">
        <v>5790</v>
      </c>
      <c r="DS1" s="556" t="s">
        <v>13</v>
      </c>
      <c r="DT1" s="556" t="s">
        <v>5791</v>
      </c>
      <c r="DU1" s="556" t="s">
        <v>5916</v>
      </c>
      <c r="DV1" s="556" t="s">
        <v>5792</v>
      </c>
      <c r="DW1" s="556" t="s">
        <v>5917</v>
      </c>
      <c r="DX1" s="556" t="s">
        <v>5793</v>
      </c>
      <c r="DY1" s="556" t="s">
        <v>5701</v>
      </c>
      <c r="DZ1" s="556" t="s">
        <v>5702</v>
      </c>
      <c r="EA1" s="556" t="s">
        <v>5703</v>
      </c>
      <c r="EB1" s="556" t="s">
        <v>5704</v>
      </c>
      <c r="EC1" s="556" t="s">
        <v>5705</v>
      </c>
      <c r="ED1" s="556" t="s">
        <v>5794</v>
      </c>
      <c r="EE1" s="556" t="s">
        <v>5918</v>
      </c>
      <c r="EF1" s="556" t="s">
        <v>5919</v>
      </c>
      <c r="EG1" s="556" t="s">
        <v>5920</v>
      </c>
      <c r="EH1" s="556" t="s">
        <v>5921</v>
      </c>
      <c r="EI1" s="556" t="s">
        <v>5922</v>
      </c>
      <c r="EJ1" s="556" t="s">
        <v>5795</v>
      </c>
      <c r="EK1" s="556" t="s">
        <v>5923</v>
      </c>
      <c r="EL1" s="556" t="s">
        <v>5924</v>
      </c>
      <c r="EM1" s="556" t="s">
        <v>5925</v>
      </c>
      <c r="EN1" s="556" t="s">
        <v>5926</v>
      </c>
      <c r="EO1" s="556" t="s">
        <v>5927</v>
      </c>
      <c r="EP1" s="556" t="s">
        <v>5796</v>
      </c>
      <c r="EQ1" s="556" t="s">
        <v>5928</v>
      </c>
      <c r="ER1" s="556" t="s">
        <v>5929</v>
      </c>
      <c r="ES1" s="556" t="s">
        <v>5930</v>
      </c>
      <c r="ET1" s="556" t="s">
        <v>5931</v>
      </c>
      <c r="EU1" s="556" t="s">
        <v>5932</v>
      </c>
      <c r="EV1" s="556" t="s">
        <v>5797</v>
      </c>
      <c r="EW1" s="556" t="s">
        <v>5933</v>
      </c>
      <c r="EX1" s="556" t="s">
        <v>5934</v>
      </c>
      <c r="EY1" s="556" t="s">
        <v>5935</v>
      </c>
      <c r="EZ1" s="556" t="s">
        <v>5936</v>
      </c>
      <c r="FA1" s="556" t="s">
        <v>5937</v>
      </c>
      <c r="FB1" s="556" t="s">
        <v>5798</v>
      </c>
      <c r="FC1" s="556" t="s">
        <v>5938</v>
      </c>
      <c r="FD1" s="556" t="s">
        <v>5939</v>
      </c>
      <c r="FE1" s="556" t="s">
        <v>5940</v>
      </c>
      <c r="FF1" s="556" t="s">
        <v>5941</v>
      </c>
      <c r="FG1" s="556" t="s">
        <v>5942</v>
      </c>
      <c r="FH1" s="556" t="s">
        <v>5799</v>
      </c>
      <c r="FI1" s="556" t="s">
        <v>5943</v>
      </c>
      <c r="FJ1" s="556" t="s">
        <v>5944</v>
      </c>
      <c r="FK1" s="556" t="s">
        <v>5945</v>
      </c>
      <c r="FL1" s="556" t="s">
        <v>5946</v>
      </c>
      <c r="FM1" s="556" t="s">
        <v>5947</v>
      </c>
      <c r="FN1" s="556" t="s">
        <v>5800</v>
      </c>
      <c r="FO1" s="556" t="s">
        <v>5948</v>
      </c>
      <c r="FP1" s="556" t="s">
        <v>5949</v>
      </c>
      <c r="FQ1" s="556" t="s">
        <v>5950</v>
      </c>
      <c r="FR1" s="556" t="s">
        <v>5951</v>
      </c>
      <c r="FS1" s="556" t="s">
        <v>5952</v>
      </c>
      <c r="FT1" s="556" t="s">
        <v>5801</v>
      </c>
      <c r="FU1" s="556" t="s">
        <v>5953</v>
      </c>
      <c r="FV1" s="556" t="s">
        <v>5954</v>
      </c>
      <c r="FW1" s="556" t="s">
        <v>5955</v>
      </c>
      <c r="FX1" s="556" t="s">
        <v>5956</v>
      </c>
      <c r="FY1" s="556" t="s">
        <v>5957</v>
      </c>
      <c r="FZ1" s="556" t="s">
        <v>5802</v>
      </c>
      <c r="GA1" s="556" t="s">
        <v>5958</v>
      </c>
      <c r="GB1" s="556" t="s">
        <v>5959</v>
      </c>
      <c r="GC1" s="556" t="s">
        <v>5960</v>
      </c>
      <c r="GD1" s="556" t="s">
        <v>5803</v>
      </c>
      <c r="GE1" s="556" t="s">
        <v>5961</v>
      </c>
      <c r="GF1" s="556" t="s">
        <v>5804</v>
      </c>
      <c r="GG1" s="556" t="s">
        <v>5706</v>
      </c>
      <c r="GH1" s="556" t="s">
        <v>5707</v>
      </c>
      <c r="GI1" s="556" t="s">
        <v>5708</v>
      </c>
      <c r="GJ1" s="556" t="s">
        <v>5709</v>
      </c>
      <c r="GK1" s="557" t="s">
        <v>5805</v>
      </c>
      <c r="GL1" s="557" t="s">
        <v>6</v>
      </c>
      <c r="GM1" s="557" t="s">
        <v>5710</v>
      </c>
      <c r="GN1" s="557" t="s">
        <v>2953</v>
      </c>
      <c r="GO1" s="557" t="s">
        <v>5711</v>
      </c>
      <c r="GP1" s="557" t="s">
        <v>5712</v>
      </c>
      <c r="GQ1" s="557" t="s">
        <v>2975</v>
      </c>
      <c r="GR1" s="557" t="s">
        <v>5806</v>
      </c>
      <c r="GS1" s="557" t="s">
        <v>5713</v>
      </c>
      <c r="GT1" s="557" t="s">
        <v>5714</v>
      </c>
      <c r="GU1" s="557" t="s">
        <v>5715</v>
      </c>
      <c r="GV1" s="557" t="s">
        <v>5716</v>
      </c>
      <c r="GW1" s="557" t="s">
        <v>5632</v>
      </c>
      <c r="GX1" s="557" t="s">
        <v>5717</v>
      </c>
      <c r="GY1" s="557" t="s">
        <v>5718</v>
      </c>
      <c r="GZ1" s="557" t="s">
        <v>5807</v>
      </c>
      <c r="HA1" s="557" t="s">
        <v>5638</v>
      </c>
      <c r="HB1" s="557" t="s">
        <v>5634</v>
      </c>
      <c r="HC1" s="557" t="s">
        <v>5635</v>
      </c>
      <c r="HD1" s="557" t="s">
        <v>5636</v>
      </c>
      <c r="HE1" s="557" t="s">
        <v>5637</v>
      </c>
      <c r="HF1" s="557" t="s">
        <v>3006</v>
      </c>
      <c r="HG1" s="557" t="s">
        <v>5808</v>
      </c>
      <c r="HH1" s="557" t="s">
        <v>5809</v>
      </c>
      <c r="HI1" s="557" t="s">
        <v>5719</v>
      </c>
      <c r="HJ1" s="557" t="s">
        <v>5720</v>
      </c>
      <c r="HK1" s="557" t="s">
        <v>5810</v>
      </c>
      <c r="HL1" s="557" t="s">
        <v>3012</v>
      </c>
      <c r="HM1" s="557" t="s">
        <v>3013</v>
      </c>
      <c r="HN1" s="557" t="s">
        <v>3014</v>
      </c>
      <c r="HO1" s="557" t="s">
        <v>304</v>
      </c>
      <c r="HP1" s="557" t="s">
        <v>5811</v>
      </c>
      <c r="HQ1" s="557" t="s">
        <v>3016</v>
      </c>
      <c r="HR1" s="557" t="s">
        <v>3017</v>
      </c>
      <c r="HS1" s="557" t="s">
        <v>3018</v>
      </c>
      <c r="HT1" s="557" t="s">
        <v>3019</v>
      </c>
      <c r="HU1" s="557" t="s">
        <v>3020</v>
      </c>
      <c r="HV1" s="557" t="s">
        <v>5962</v>
      </c>
      <c r="HW1" s="557" t="s">
        <v>5812</v>
      </c>
      <c r="HX1" s="557" t="s">
        <v>5963</v>
      </c>
      <c r="HY1" s="557" t="s">
        <v>5813</v>
      </c>
      <c r="HZ1" s="557" t="s">
        <v>5964</v>
      </c>
      <c r="IA1" s="557" t="s">
        <v>5814</v>
      </c>
      <c r="IB1" s="557" t="s">
        <v>5965</v>
      </c>
      <c r="IC1" s="558" t="s">
        <v>5815</v>
      </c>
      <c r="ID1" s="558" t="s">
        <v>5642</v>
      </c>
      <c r="IE1" s="558" t="s">
        <v>5721</v>
      </c>
      <c r="IF1" s="558" t="s">
        <v>5722</v>
      </c>
      <c r="IG1" s="558" t="s">
        <v>5645</v>
      </c>
      <c r="IH1" s="558" t="s">
        <v>5723</v>
      </c>
      <c r="II1" s="558" t="s">
        <v>5724</v>
      </c>
      <c r="IJ1" s="558" t="s">
        <v>5725</v>
      </c>
      <c r="IK1" s="558" t="s">
        <v>5649</v>
      </c>
      <c r="IL1" s="558" t="s">
        <v>5650</v>
      </c>
      <c r="IM1" s="558" t="s">
        <v>5726</v>
      </c>
      <c r="IN1" s="558" t="s">
        <v>5727</v>
      </c>
      <c r="IO1" s="581" t="s">
        <v>6192</v>
      </c>
      <c r="IP1" s="557" t="s">
        <v>5816</v>
      </c>
      <c r="IQ1" s="557" t="s">
        <v>5656</v>
      </c>
      <c r="IR1" s="557" t="s">
        <v>5657</v>
      </c>
      <c r="IS1" s="557" t="s">
        <v>5658</v>
      </c>
      <c r="IT1" s="557" t="s">
        <v>5817</v>
      </c>
      <c r="IU1" s="557" t="s">
        <v>5728</v>
      </c>
      <c r="IV1" s="557" t="s">
        <v>5729</v>
      </c>
      <c r="IW1" s="557" t="s">
        <v>5730</v>
      </c>
      <c r="IX1" s="558" t="s">
        <v>5818</v>
      </c>
      <c r="IY1" s="558" t="s">
        <v>5662</v>
      </c>
      <c r="IZ1" s="558" t="s">
        <v>5663</v>
      </c>
      <c r="JA1" s="558" t="s">
        <v>5664</v>
      </c>
      <c r="JB1" s="558" t="s">
        <v>5731</v>
      </c>
      <c r="JC1" s="559" t="s">
        <v>6079</v>
      </c>
      <c r="JD1" s="559" t="s">
        <v>6080</v>
      </c>
      <c r="JE1" s="559" t="s">
        <v>6081</v>
      </c>
      <c r="JF1" s="559" t="s">
        <v>6082</v>
      </c>
      <c r="JG1" s="559" t="s">
        <v>6083</v>
      </c>
      <c r="JH1" s="559" t="s">
        <v>6084</v>
      </c>
      <c r="JI1" s="559" t="s">
        <v>6085</v>
      </c>
      <c r="JJ1" s="559" t="s">
        <v>6086</v>
      </c>
      <c r="JK1" s="559" t="s">
        <v>6087</v>
      </c>
      <c r="JL1" s="559" t="s">
        <v>6088</v>
      </c>
      <c r="JM1" s="559" t="s">
        <v>6089</v>
      </c>
      <c r="JN1" s="559" t="s">
        <v>6090</v>
      </c>
      <c r="JO1" s="559" t="s">
        <v>6091</v>
      </c>
      <c r="JP1" s="559" t="s">
        <v>6092</v>
      </c>
      <c r="JQ1" s="559" t="s">
        <v>6093</v>
      </c>
      <c r="JR1" s="559" t="s">
        <v>6094</v>
      </c>
      <c r="JS1" s="559" t="s">
        <v>6095</v>
      </c>
      <c r="JT1" s="559" t="s">
        <v>6096</v>
      </c>
      <c r="JU1" s="559" t="s">
        <v>6097</v>
      </c>
      <c r="JV1" s="559" t="s">
        <v>6098</v>
      </c>
      <c r="JW1" s="559" t="s">
        <v>6099</v>
      </c>
      <c r="JX1" s="559" t="s">
        <v>6100</v>
      </c>
      <c r="JY1" s="559" t="s">
        <v>6101</v>
      </c>
      <c r="JZ1" s="559" t="s">
        <v>6102</v>
      </c>
      <c r="KA1" s="559" t="s">
        <v>6103</v>
      </c>
      <c r="KB1" s="559" t="s">
        <v>6104</v>
      </c>
      <c r="KC1" s="559" t="s">
        <v>6105</v>
      </c>
      <c r="KD1" s="559" t="s">
        <v>6106</v>
      </c>
      <c r="KE1" s="559" t="s">
        <v>6107</v>
      </c>
      <c r="KF1" s="559" t="s">
        <v>6108</v>
      </c>
      <c r="KG1" s="559" t="s">
        <v>6109</v>
      </c>
      <c r="KH1" s="559" t="s">
        <v>6110</v>
      </c>
      <c r="KI1" s="559" t="s">
        <v>6111</v>
      </c>
      <c r="KJ1" s="559" t="s">
        <v>6112</v>
      </c>
      <c r="KK1" s="559" t="s">
        <v>6113</v>
      </c>
      <c r="KL1" s="559" t="s">
        <v>6114</v>
      </c>
      <c r="KM1" s="559" t="s">
        <v>6115</v>
      </c>
      <c r="KN1" s="559" t="s">
        <v>6116</v>
      </c>
      <c r="KO1" s="559" t="s">
        <v>6117</v>
      </c>
      <c r="KP1" s="559" t="s">
        <v>6118</v>
      </c>
      <c r="KQ1" s="559" t="s">
        <v>6119</v>
      </c>
      <c r="KR1" s="559" t="s">
        <v>6120</v>
      </c>
      <c r="KS1" s="559" t="s">
        <v>6121</v>
      </c>
      <c r="KT1" s="559" t="s">
        <v>6122</v>
      </c>
      <c r="KU1" s="559" t="s">
        <v>6123</v>
      </c>
      <c r="KV1" s="559" t="s">
        <v>6124</v>
      </c>
      <c r="KW1" s="559" t="s">
        <v>6125</v>
      </c>
      <c r="KX1" s="559" t="s">
        <v>6126</v>
      </c>
      <c r="KY1" s="559" t="s">
        <v>6127</v>
      </c>
      <c r="KZ1" s="559" t="s">
        <v>6128</v>
      </c>
      <c r="LA1" s="559" t="s">
        <v>6129</v>
      </c>
      <c r="LB1" s="559" t="s">
        <v>6130</v>
      </c>
      <c r="LC1" s="559" t="s">
        <v>6131</v>
      </c>
      <c r="LD1" s="559" t="s">
        <v>6132</v>
      </c>
      <c r="LE1" s="559" t="s">
        <v>6133</v>
      </c>
      <c r="LF1" s="559" t="s">
        <v>6134</v>
      </c>
      <c r="LG1" s="559" t="s">
        <v>6135</v>
      </c>
      <c r="LH1" s="559" t="s">
        <v>6136</v>
      </c>
      <c r="LI1" s="559" t="s">
        <v>6137</v>
      </c>
      <c r="LJ1" s="559" t="s">
        <v>6138</v>
      </c>
      <c r="LK1" s="559" t="s">
        <v>6139</v>
      </c>
      <c r="LL1" s="559" t="s">
        <v>6140</v>
      </c>
      <c r="LM1" s="559" t="s">
        <v>6141</v>
      </c>
      <c r="LN1" s="559" t="s">
        <v>6142</v>
      </c>
      <c r="LO1" s="559" t="s">
        <v>6143</v>
      </c>
      <c r="LP1" s="559" t="s">
        <v>6144</v>
      </c>
      <c r="LQ1" s="559" t="s">
        <v>6145</v>
      </c>
      <c r="LR1" s="559" t="s">
        <v>6146</v>
      </c>
      <c r="LS1" s="559" t="s">
        <v>6147</v>
      </c>
      <c r="LT1" s="559" t="s">
        <v>6148</v>
      </c>
      <c r="LU1" s="559" t="s">
        <v>6149</v>
      </c>
      <c r="LV1" s="559" t="s">
        <v>6150</v>
      </c>
      <c r="LW1" s="556" t="s">
        <v>5819</v>
      </c>
      <c r="LX1" s="556" t="s">
        <v>2863</v>
      </c>
      <c r="LY1" s="556" t="s">
        <v>2864</v>
      </c>
      <c r="LZ1" s="556" t="s">
        <v>2865</v>
      </c>
      <c r="MA1" s="556" t="s">
        <v>2860</v>
      </c>
      <c r="MB1" s="556" t="s">
        <v>5820</v>
      </c>
      <c r="MC1" s="556" t="s">
        <v>15</v>
      </c>
      <c r="MD1" s="556" t="s">
        <v>16</v>
      </c>
      <c r="ME1" s="556" t="s">
        <v>17</v>
      </c>
      <c r="MF1" s="556" t="s">
        <v>18</v>
      </c>
      <c r="MG1" s="556" t="s">
        <v>5966</v>
      </c>
      <c r="MH1" s="557" t="s">
        <v>5821</v>
      </c>
      <c r="MI1" s="557" t="s">
        <v>5733</v>
      </c>
      <c r="MJ1" s="557" t="s">
        <v>5822</v>
      </c>
      <c r="MK1" s="557" t="s">
        <v>250</v>
      </c>
      <c r="ML1" s="557" t="s">
        <v>5823</v>
      </c>
      <c r="MM1" s="557" t="s">
        <v>5734</v>
      </c>
      <c r="MN1" s="557" t="s">
        <v>5735</v>
      </c>
      <c r="MO1" s="557" t="s">
        <v>5736</v>
      </c>
      <c r="MP1" s="557" t="s">
        <v>5737</v>
      </c>
      <c r="MQ1" s="557" t="s">
        <v>5738</v>
      </c>
      <c r="MR1" s="557" t="s">
        <v>5824</v>
      </c>
      <c r="MS1" s="557" t="s">
        <v>2874</v>
      </c>
      <c r="MT1" s="557" t="s">
        <v>5739</v>
      </c>
      <c r="MU1" s="557" t="s">
        <v>2876</v>
      </c>
      <c r="MV1" s="557" t="s">
        <v>2877</v>
      </c>
      <c r="MW1" s="557" t="s">
        <v>5740</v>
      </c>
      <c r="MX1" s="557" t="s">
        <v>2879</v>
      </c>
      <c r="MY1" s="557" t="s">
        <v>5825</v>
      </c>
      <c r="MZ1" s="557" t="s">
        <v>5741</v>
      </c>
      <c r="NA1" s="557" t="s">
        <v>2882</v>
      </c>
      <c r="NB1" s="557" t="s">
        <v>5742</v>
      </c>
      <c r="NC1" s="557" t="s">
        <v>5743</v>
      </c>
      <c r="ND1" s="557" t="s">
        <v>5826</v>
      </c>
      <c r="NE1" s="557" t="s">
        <v>2886</v>
      </c>
      <c r="NF1" s="557" t="s">
        <v>2887</v>
      </c>
      <c r="NG1" s="557" t="s">
        <v>2888</v>
      </c>
      <c r="NH1" s="557" t="s">
        <v>2889</v>
      </c>
      <c r="NI1" s="560" t="s">
        <v>5827</v>
      </c>
      <c r="NJ1" s="560" t="s">
        <v>5744</v>
      </c>
      <c r="NK1" s="560" t="s">
        <v>5745</v>
      </c>
      <c r="NL1" s="557" t="s">
        <v>5828</v>
      </c>
      <c r="NM1" s="560" t="s">
        <v>5829</v>
      </c>
      <c r="NN1" s="560" t="s">
        <v>5967</v>
      </c>
      <c r="NO1" s="557" t="s">
        <v>5830</v>
      </c>
      <c r="NP1" s="560" t="s">
        <v>5732</v>
      </c>
      <c r="NQ1" s="557" t="s">
        <v>2960</v>
      </c>
      <c r="NR1" s="560" t="s">
        <v>5968</v>
      </c>
      <c r="NS1" s="557" t="s">
        <v>2949</v>
      </c>
      <c r="NT1" s="560" t="s">
        <v>5969</v>
      </c>
      <c r="NU1" s="557" t="s">
        <v>2959</v>
      </c>
      <c r="NV1" s="560" t="s">
        <v>5970</v>
      </c>
      <c r="NW1" s="557" t="s">
        <v>5831</v>
      </c>
      <c r="NX1" s="557" t="s">
        <v>5746</v>
      </c>
      <c r="NY1" s="557" t="s">
        <v>5832</v>
      </c>
      <c r="NZ1" s="557" t="s">
        <v>5971</v>
      </c>
      <c r="OA1" s="557" t="s">
        <v>5833</v>
      </c>
      <c r="OB1" s="557" t="s">
        <v>5747</v>
      </c>
      <c r="OC1" s="557" t="s">
        <v>5748</v>
      </c>
      <c r="OD1" s="557" t="s">
        <v>5749</v>
      </c>
      <c r="OE1" s="557" t="s">
        <v>5750</v>
      </c>
      <c r="OF1" s="557" t="s">
        <v>2900</v>
      </c>
      <c r="OG1" s="557" t="s">
        <v>2901</v>
      </c>
      <c r="OH1" s="557" t="s">
        <v>5834</v>
      </c>
      <c r="OI1" s="557" t="s">
        <v>5972</v>
      </c>
      <c r="OJ1" s="557" t="s">
        <v>5973</v>
      </c>
      <c r="OK1" s="557" t="s">
        <v>5974</v>
      </c>
      <c r="OL1" s="557" t="s">
        <v>5975</v>
      </c>
      <c r="OM1" s="557" t="s">
        <v>5976</v>
      </c>
      <c r="ON1" s="557" t="s">
        <v>5977</v>
      </c>
      <c r="OO1" s="557" t="s">
        <v>5835</v>
      </c>
      <c r="OP1" s="557" t="s">
        <v>5978</v>
      </c>
      <c r="OQ1" s="557" t="s">
        <v>5979</v>
      </c>
      <c r="OR1" s="557" t="s">
        <v>5980</v>
      </c>
      <c r="OS1" s="557" t="s">
        <v>5981</v>
      </c>
      <c r="OT1" s="557" t="s">
        <v>5982</v>
      </c>
      <c r="OU1" s="557" t="s">
        <v>5983</v>
      </c>
      <c r="OV1" s="557" t="s">
        <v>5836</v>
      </c>
      <c r="OW1" s="557" t="s">
        <v>5984</v>
      </c>
      <c r="OX1" s="557" t="s">
        <v>5985</v>
      </c>
      <c r="OY1" s="557" t="s">
        <v>5986</v>
      </c>
      <c r="OZ1" s="557" t="s">
        <v>5987</v>
      </c>
      <c r="PA1" s="557" t="s">
        <v>5988</v>
      </c>
      <c r="PB1" s="557" t="s">
        <v>5989</v>
      </c>
      <c r="PC1" s="557" t="s">
        <v>5837</v>
      </c>
      <c r="PD1" s="557" t="s">
        <v>5990</v>
      </c>
      <c r="PE1" s="557" t="s">
        <v>5991</v>
      </c>
      <c r="PF1" s="557" t="s">
        <v>5992</v>
      </c>
      <c r="PG1" s="557" t="s">
        <v>5993</v>
      </c>
      <c r="PH1" s="557" t="s">
        <v>5994</v>
      </c>
      <c r="PI1" s="557" t="s">
        <v>5995</v>
      </c>
      <c r="PJ1" s="557" t="s">
        <v>5838</v>
      </c>
      <c r="PK1" s="557" t="s">
        <v>5996</v>
      </c>
      <c r="PL1" s="557" t="s">
        <v>5997</v>
      </c>
      <c r="PM1" s="557" t="s">
        <v>5998</v>
      </c>
      <c r="PN1" s="557" t="s">
        <v>5999</v>
      </c>
      <c r="PO1" s="557" t="s">
        <v>6000</v>
      </c>
      <c r="PP1" s="557" t="s">
        <v>6001</v>
      </c>
      <c r="PQ1" s="557" t="s">
        <v>5839</v>
      </c>
      <c r="PR1" s="557" t="s">
        <v>6002</v>
      </c>
      <c r="PS1" s="557" t="s">
        <v>6003</v>
      </c>
      <c r="PT1" s="557" t="s">
        <v>6004</v>
      </c>
      <c r="PU1" s="557" t="s">
        <v>6005</v>
      </c>
      <c r="PV1" s="557" t="s">
        <v>6006</v>
      </c>
      <c r="PW1" s="557" t="s">
        <v>6007</v>
      </c>
      <c r="PX1" s="557" t="s">
        <v>5840</v>
      </c>
      <c r="PY1" s="557" t="s">
        <v>6008</v>
      </c>
      <c r="PZ1" s="557" t="s">
        <v>6009</v>
      </c>
      <c r="QA1" s="557" t="s">
        <v>6010</v>
      </c>
      <c r="QB1" s="557" t="s">
        <v>6011</v>
      </c>
      <c r="QC1" s="557" t="s">
        <v>6012</v>
      </c>
      <c r="QD1" s="557" t="s">
        <v>6013</v>
      </c>
      <c r="QE1" s="557" t="s">
        <v>5841</v>
      </c>
      <c r="QF1" s="557" t="s">
        <v>6014</v>
      </c>
      <c r="QG1" s="557" t="s">
        <v>6015</v>
      </c>
      <c r="QH1" s="557" t="s">
        <v>6016</v>
      </c>
      <c r="QI1" s="557" t="s">
        <v>6017</v>
      </c>
      <c r="QJ1" s="557" t="s">
        <v>6018</v>
      </c>
      <c r="QK1" s="557" t="s">
        <v>6019</v>
      </c>
      <c r="QL1" s="557" t="s">
        <v>5842</v>
      </c>
      <c r="QM1" s="557" t="s">
        <v>6020</v>
      </c>
      <c r="QN1" s="557" t="s">
        <v>6021</v>
      </c>
      <c r="QO1" s="557" t="s">
        <v>6022</v>
      </c>
      <c r="QP1" s="557" t="s">
        <v>6023</v>
      </c>
      <c r="QQ1" s="557" t="s">
        <v>6024</v>
      </c>
      <c r="QR1" s="557" t="s">
        <v>6025</v>
      </c>
      <c r="QS1" s="557" t="s">
        <v>5843</v>
      </c>
      <c r="QT1" s="557" t="s">
        <v>6026</v>
      </c>
      <c r="QU1" s="557" t="s">
        <v>6027</v>
      </c>
      <c r="QV1" s="557" t="s">
        <v>6028</v>
      </c>
      <c r="QW1" s="557" t="s">
        <v>6029</v>
      </c>
      <c r="QX1" s="557" t="s">
        <v>6030</v>
      </c>
      <c r="QY1" s="557" t="s">
        <v>6031</v>
      </c>
      <c r="QZ1" s="557" t="s">
        <v>5844</v>
      </c>
      <c r="RA1" s="557" t="s">
        <v>6032</v>
      </c>
      <c r="RB1" s="557" t="s">
        <v>6033</v>
      </c>
      <c r="RC1" s="557" t="s">
        <v>6034</v>
      </c>
      <c r="RD1" s="557" t="s">
        <v>6035</v>
      </c>
      <c r="RE1" s="557" t="s">
        <v>6036</v>
      </c>
      <c r="RF1" s="557" t="s">
        <v>6037</v>
      </c>
      <c r="RG1" s="557" t="s">
        <v>5845</v>
      </c>
      <c r="RH1" s="557" t="s">
        <v>6038</v>
      </c>
      <c r="RI1" s="557" t="s">
        <v>6039</v>
      </c>
      <c r="RJ1" s="557" t="s">
        <v>6040</v>
      </c>
      <c r="RK1" s="557" t="s">
        <v>6041</v>
      </c>
      <c r="RL1" s="557" t="s">
        <v>6042</v>
      </c>
      <c r="RM1" s="557" t="s">
        <v>6043</v>
      </c>
      <c r="RN1" s="557" t="s">
        <v>5846</v>
      </c>
      <c r="RO1" s="557" t="s">
        <v>6044</v>
      </c>
      <c r="RP1" s="557" t="s">
        <v>6045</v>
      </c>
      <c r="RQ1" s="557" t="s">
        <v>6046</v>
      </c>
      <c r="RR1" s="557" t="s">
        <v>6047</v>
      </c>
      <c r="RS1" s="557" t="s">
        <v>6048</v>
      </c>
      <c r="RT1" s="557" t="s">
        <v>6049</v>
      </c>
      <c r="RU1" s="557" t="s">
        <v>5847</v>
      </c>
      <c r="RV1" s="557" t="s">
        <v>6050</v>
      </c>
      <c r="RW1" s="557" t="s">
        <v>6051</v>
      </c>
      <c r="RX1" s="557" t="s">
        <v>6052</v>
      </c>
      <c r="RY1" s="557" t="s">
        <v>6053</v>
      </c>
      <c r="RZ1" s="557" t="s">
        <v>6054</v>
      </c>
      <c r="SA1" s="557" t="s">
        <v>6055</v>
      </c>
      <c r="SB1" s="557" t="s">
        <v>5848</v>
      </c>
      <c r="SC1" s="557" t="s">
        <v>6056</v>
      </c>
      <c r="SD1" s="557" t="s">
        <v>6057</v>
      </c>
      <c r="SE1" s="557" t="s">
        <v>6058</v>
      </c>
      <c r="SF1" s="557" t="s">
        <v>6059</v>
      </c>
      <c r="SG1" s="557" t="s">
        <v>6060</v>
      </c>
      <c r="SH1" s="557" t="s">
        <v>6061</v>
      </c>
      <c r="SI1" s="557" t="s">
        <v>5849</v>
      </c>
      <c r="SJ1" s="557" t="s">
        <v>6062</v>
      </c>
      <c r="SK1" s="557" t="s">
        <v>6063</v>
      </c>
      <c r="SL1" s="557" t="s">
        <v>6064</v>
      </c>
      <c r="SM1" s="557" t="s">
        <v>6065</v>
      </c>
      <c r="SN1" s="557" t="s">
        <v>6066</v>
      </c>
      <c r="SO1" s="557" t="s">
        <v>6067</v>
      </c>
      <c r="SP1" s="557" t="s">
        <v>5850</v>
      </c>
      <c r="SQ1" s="557" t="s">
        <v>6068</v>
      </c>
      <c r="SR1" s="557" t="s">
        <v>5851</v>
      </c>
      <c r="SS1" s="557" t="s">
        <v>2927</v>
      </c>
      <c r="ST1" s="557" t="s">
        <v>2928</v>
      </c>
      <c r="SU1" s="557" t="s">
        <v>2929</v>
      </c>
      <c r="SV1" s="557" t="s">
        <v>2930</v>
      </c>
      <c r="SW1" s="557" t="s">
        <v>2931</v>
      </c>
      <c r="SX1" s="557" t="s">
        <v>2932</v>
      </c>
      <c r="SY1" s="557" t="s">
        <v>5751</v>
      </c>
      <c r="SZ1" s="557" t="s">
        <v>5852</v>
      </c>
      <c r="TA1" s="557" t="s">
        <v>6069</v>
      </c>
      <c r="TB1" s="557" t="s">
        <v>5853</v>
      </c>
      <c r="TC1" s="557" t="s">
        <v>5752</v>
      </c>
      <c r="TD1" s="557" t="s">
        <v>5753</v>
      </c>
      <c r="TE1" s="557" t="s">
        <v>5754</v>
      </c>
      <c r="TF1" s="557" t="s">
        <v>5755</v>
      </c>
      <c r="TG1" s="557" t="s">
        <v>5756</v>
      </c>
      <c r="TH1" s="557" t="s">
        <v>5757</v>
      </c>
      <c r="TI1" s="557" t="s">
        <v>5758</v>
      </c>
      <c r="TJ1" s="557" t="s">
        <v>5854</v>
      </c>
      <c r="TK1" s="557" t="s">
        <v>5855</v>
      </c>
      <c r="TL1" s="557" t="s">
        <v>6070</v>
      </c>
      <c r="TM1" s="557" t="s">
        <v>6071</v>
      </c>
      <c r="TN1" s="557" t="s">
        <v>6072</v>
      </c>
      <c r="TO1" s="557" t="s">
        <v>6073</v>
      </c>
      <c r="TP1" s="557" t="s">
        <v>6074</v>
      </c>
      <c r="TQ1" s="557" t="s">
        <v>6075</v>
      </c>
      <c r="TR1" s="557" t="s">
        <v>6076</v>
      </c>
      <c r="TS1" s="557" t="s">
        <v>5856</v>
      </c>
    </row>
    <row r="2" spans="1:539" s="562" customFormat="1" ht="15">
      <c r="A2" s="562">
        <v>1</v>
      </c>
      <c r="B2" s="562">
        <f>+questionario!A13</f>
        <v>7</v>
      </c>
      <c r="C2" s="562" t="str">
        <f>IF(questionario!D8="","",UPPER(questionario!D8))</f>
        <v/>
      </c>
      <c r="D2" s="562" t="str">
        <f>IF(questionario!B10="","",LOWER(questionario!B10))</f>
        <v/>
      </c>
      <c r="E2" s="562" t="str">
        <f>IF(questionario!F15="","",UPPER(questionario!F15))</f>
        <v/>
      </c>
      <c r="F2" s="562" t="str">
        <f>IF(questionario!F17="","",UPPER(questionario!F17))</f>
        <v>CONFINDUSTRIA BERGAMO</v>
      </c>
      <c r="G2" s="562" t="str">
        <f>IF(questionario!C19="","",questionario!C19)</f>
        <v/>
      </c>
      <c r="H2" s="562" t="str">
        <f>questionario!N19</f>
        <v>Scegliere Ateco 2025</v>
      </c>
      <c r="I2" s="562" t="str">
        <f>LEFT(questionario!N19,2)</f>
        <v>Sc</v>
      </c>
      <c r="J2" s="563">
        <f>questionario!P23</f>
        <v>0</v>
      </c>
      <c r="K2" s="563">
        <f>questionario!Q23</f>
        <v>0</v>
      </c>
      <c r="L2" s="562">
        <f>questionario!P27</f>
        <v>0</v>
      </c>
      <c r="M2" s="562">
        <f>questionario!P29</f>
        <v>0</v>
      </c>
      <c r="N2" s="562">
        <f>questionario!O27</f>
        <v>0</v>
      </c>
      <c r="O2" s="562">
        <f>questionario!O29</f>
        <v>0</v>
      </c>
      <c r="P2" s="563">
        <f>questionario!D38</f>
        <v>0</v>
      </c>
      <c r="Q2" s="563">
        <f>questionario!F38</f>
        <v>0</v>
      </c>
      <c r="R2" s="563">
        <f>questionario!H38</f>
        <v>0</v>
      </c>
      <c r="S2" s="563">
        <f>questionario!J38</f>
        <v>0</v>
      </c>
      <c r="T2" s="563">
        <f>questionario!D39</f>
        <v>0</v>
      </c>
      <c r="U2" s="563">
        <f>+questionario!F39</f>
        <v>0</v>
      </c>
      <c r="V2" s="563">
        <f>+questionario!H39</f>
        <v>0</v>
      </c>
      <c r="W2" s="563">
        <f>+questionario!J39</f>
        <v>0</v>
      </c>
      <c r="X2" s="563">
        <f>questionario!D40</f>
        <v>0</v>
      </c>
      <c r="Y2" s="563">
        <f>questionario!F40</f>
        <v>0</v>
      </c>
      <c r="Z2" s="563">
        <f>questionario!H40</f>
        <v>0</v>
      </c>
      <c r="AA2" s="563">
        <f>questionario!J40</f>
        <v>0</v>
      </c>
      <c r="AB2" s="563">
        <f>questionario!D41</f>
        <v>0</v>
      </c>
      <c r="AC2" s="563">
        <f>+questionario!F41</f>
        <v>0</v>
      </c>
      <c r="AD2" s="563">
        <f>+questionario!H41</f>
        <v>0</v>
      </c>
      <c r="AE2" s="563">
        <f>+questionario!J41</f>
        <v>0</v>
      </c>
      <c r="AF2" s="563">
        <f>questionario!D42</f>
        <v>0</v>
      </c>
      <c r="AG2" s="563">
        <f>+questionario!F42</f>
        <v>0</v>
      </c>
      <c r="AH2" s="563">
        <f>questionario!H42</f>
        <v>0</v>
      </c>
      <c r="AI2" s="563">
        <f>+questionario!J42</f>
        <v>0</v>
      </c>
      <c r="AJ2" s="563">
        <f>+questionario!D43</f>
        <v>0</v>
      </c>
      <c r="AK2" s="563">
        <f>+questionario!F43</f>
        <v>0</v>
      </c>
      <c r="AL2" s="563">
        <f>+questionario!H43</f>
        <v>0</v>
      </c>
      <c r="AM2" s="563">
        <f>+questionario!J43</f>
        <v>0</v>
      </c>
      <c r="AN2" s="563">
        <f>+questionario!D44</f>
        <v>0</v>
      </c>
      <c r="AO2" s="563">
        <f>+questionario!F44</f>
        <v>0</v>
      </c>
      <c r="AP2" s="563">
        <f>+questionario!H44</f>
        <v>0</v>
      </c>
      <c r="AQ2" s="563">
        <f>+questionario!J44</f>
        <v>0</v>
      </c>
      <c r="AR2" s="489">
        <f>+questionario!D52</f>
        <v>0</v>
      </c>
      <c r="AS2" s="489">
        <f>+questionario!E52</f>
        <v>0</v>
      </c>
      <c r="AT2" s="489">
        <f>+questionario!F52</f>
        <v>0</v>
      </c>
      <c r="AU2" s="489">
        <f>+questionario!G52</f>
        <v>0</v>
      </c>
      <c r="AV2" s="489">
        <f>+questionario!H52</f>
        <v>0</v>
      </c>
      <c r="AW2" s="489">
        <f>+questionario!I52</f>
        <v>0</v>
      </c>
      <c r="AX2" s="489">
        <f>+questionario!J52</f>
        <v>0</v>
      </c>
      <c r="AY2" s="489">
        <f>+questionario!K52</f>
        <v>0</v>
      </c>
      <c r="AZ2" s="489">
        <f>+questionario!D53</f>
        <v>0</v>
      </c>
      <c r="BA2" s="489">
        <f>+questionario!E53</f>
        <v>0</v>
      </c>
      <c r="BB2" s="489">
        <f>+questionario!F53</f>
        <v>0</v>
      </c>
      <c r="BC2" s="489">
        <f>+questionario!G53</f>
        <v>0</v>
      </c>
      <c r="BD2" s="489">
        <f>+questionario!H53</f>
        <v>0</v>
      </c>
      <c r="BE2" s="489">
        <f>+questionario!I53</f>
        <v>0</v>
      </c>
      <c r="BF2" s="489">
        <f>+questionario!J53</f>
        <v>0</v>
      </c>
      <c r="BG2" s="489">
        <f>+questionario!K53</f>
        <v>0</v>
      </c>
      <c r="BH2" s="489">
        <f>+questionario!D54</f>
        <v>0</v>
      </c>
      <c r="BI2" s="489">
        <f>+questionario!E54</f>
        <v>0</v>
      </c>
      <c r="BJ2" s="489">
        <f>+questionario!F54</f>
        <v>0</v>
      </c>
      <c r="BK2" s="489">
        <f>+questionario!G54</f>
        <v>0</v>
      </c>
      <c r="BL2" s="489">
        <f>+questionario!H54</f>
        <v>0</v>
      </c>
      <c r="BM2" s="489">
        <f>+questionario!I54</f>
        <v>0</v>
      </c>
      <c r="BN2" s="489">
        <f>+questionario!J54</f>
        <v>0</v>
      </c>
      <c r="BO2" s="489">
        <f>+questionario!K54</f>
        <v>0</v>
      </c>
      <c r="BP2" s="489">
        <f>+questionario!D55</f>
        <v>0</v>
      </c>
      <c r="BQ2" s="489">
        <f>+questionario!E55</f>
        <v>0</v>
      </c>
      <c r="BR2" s="489">
        <f>+questionario!F55</f>
        <v>0</v>
      </c>
      <c r="BS2" s="489">
        <f>+questionario!G55</f>
        <v>0</v>
      </c>
      <c r="BT2" s="489">
        <f>+questionario!H55</f>
        <v>0</v>
      </c>
      <c r="BU2" s="489">
        <f>+questionario!I55</f>
        <v>0</v>
      </c>
      <c r="BV2" s="489">
        <f>+questionario!J55</f>
        <v>0</v>
      </c>
      <c r="BW2" s="489">
        <f>+questionario!K55</f>
        <v>0</v>
      </c>
      <c r="BX2" s="489">
        <f>+questionario!D56</f>
        <v>0</v>
      </c>
      <c r="BY2" s="489">
        <f>+questionario!E56</f>
        <v>0</v>
      </c>
      <c r="BZ2" s="489">
        <f>+questionario!F56</f>
        <v>0</v>
      </c>
      <c r="CA2" s="489">
        <f>+questionario!G56</f>
        <v>0</v>
      </c>
      <c r="CB2" s="489">
        <f>+questionario!H56</f>
        <v>0</v>
      </c>
      <c r="CC2" s="489">
        <f>+questionario!I56</f>
        <v>0</v>
      </c>
      <c r="CD2" s="489">
        <f>+questionario!J56</f>
        <v>0</v>
      </c>
      <c r="CE2" s="489">
        <f>+questionario!K56</f>
        <v>0</v>
      </c>
      <c r="CF2" s="563">
        <f>+questionario!D57</f>
        <v>0</v>
      </c>
      <c r="CG2" s="563">
        <f>+questionario!E57</f>
        <v>0</v>
      </c>
      <c r="CH2" s="563">
        <f>+questionario!F57</f>
        <v>0</v>
      </c>
      <c r="CI2" s="563">
        <f>+questionario!G57</f>
        <v>0</v>
      </c>
      <c r="CJ2" s="563">
        <f>+questionario!H57</f>
        <v>0</v>
      </c>
      <c r="CK2" s="563">
        <f>+questionario!I57</f>
        <v>0</v>
      </c>
      <c r="CL2" s="563">
        <f>+questionario!J57</f>
        <v>0</v>
      </c>
      <c r="CM2" s="563">
        <f>+questionario!K57</f>
        <v>0</v>
      </c>
      <c r="CN2" s="562" t="str">
        <f>IF(questionario!I61="","",questionario!I61)</f>
        <v/>
      </c>
      <c r="CO2" s="562" t="str">
        <f>IF(questionario!I63="","",questionario!I63)</f>
        <v/>
      </c>
      <c r="CP2" s="562" t="str">
        <f>IF(questionario!I65="","",questionario!I65)</f>
        <v/>
      </c>
      <c r="CQ2" s="562" t="str">
        <f>IF(questionario!I66="","",questionario!I66)</f>
        <v/>
      </c>
      <c r="CR2" s="562" t="str">
        <f>IF(questionario!I68="","",questionario!I68)</f>
        <v/>
      </c>
      <c r="CS2" s="563">
        <f>questionario!$H$83</f>
        <v>0</v>
      </c>
      <c r="CT2" s="562">
        <f>questionario!$P87</f>
        <v>0</v>
      </c>
      <c r="CU2" s="562">
        <f>questionario!$P88</f>
        <v>0</v>
      </c>
      <c r="CV2" s="562">
        <f>questionario!$P89</f>
        <v>0</v>
      </c>
      <c r="CW2" s="562">
        <f>questionario!$P90</f>
        <v>0</v>
      </c>
      <c r="CX2" s="562">
        <f>questionario!$P91</f>
        <v>0</v>
      </c>
      <c r="CY2" s="562">
        <f>questionario!$P92</f>
        <v>0</v>
      </c>
      <c r="CZ2" s="562">
        <f>questionario!$P93</f>
        <v>0</v>
      </c>
      <c r="DA2" s="562">
        <f>questionario!$P94</f>
        <v>0</v>
      </c>
      <c r="DB2" s="563">
        <f>questionario!$H$96</f>
        <v>0</v>
      </c>
      <c r="DC2" s="562">
        <f>questionario!$P100</f>
        <v>0</v>
      </c>
      <c r="DD2" s="562">
        <f>questionario!$P101</f>
        <v>0</v>
      </c>
      <c r="DE2" s="562">
        <f>questionario!$P102</f>
        <v>0</v>
      </c>
      <c r="DF2" s="562">
        <f>questionario!$P103</f>
        <v>0</v>
      </c>
      <c r="DG2" s="562">
        <f>questionario!$P104</f>
        <v>0</v>
      </c>
      <c r="DH2" s="562">
        <f>questionario!$P105</f>
        <v>0</v>
      </c>
      <c r="DI2" s="562">
        <f>questionario!$P106</f>
        <v>0</v>
      </c>
      <c r="DJ2" s="562">
        <f>questionario!$P107</f>
        <v>0</v>
      </c>
      <c r="DK2" s="564" t="str">
        <f>IF(questionario!H114="","",questionario!H114)</f>
        <v/>
      </c>
      <c r="DL2" s="564" t="str">
        <f>IF(questionario!J114="","",questionario!J114)</f>
        <v/>
      </c>
      <c r="DM2" s="564" t="str">
        <f>IF(questionario!H116="","",questionario!H116)</f>
        <v/>
      </c>
      <c r="DN2" s="564" t="str">
        <f>IF(questionario!J116="","",questionario!J116)</f>
        <v/>
      </c>
      <c r="DO2" s="564" t="str">
        <f>IF(questionario!H118="","",questionario!H118)</f>
        <v/>
      </c>
      <c r="DP2" s="564" t="str">
        <f>IF(questionario!J118="","",questionario!J118)</f>
        <v/>
      </c>
      <c r="DQ2" s="564" t="str">
        <f>questionario!F123</f>
        <v>…...........................................................................</v>
      </c>
      <c r="DR2" s="564">
        <f>questionario!F126</f>
        <v>0</v>
      </c>
      <c r="DS2" s="564">
        <f>questionario!G126</f>
        <v>0</v>
      </c>
      <c r="DT2" s="564">
        <f>questionario!H126</f>
        <v>0</v>
      </c>
      <c r="DU2" s="564">
        <f>questionario!I126</f>
        <v>0</v>
      </c>
      <c r="DV2" s="564">
        <f>questionario!J126</f>
        <v>0</v>
      </c>
      <c r="DW2" s="564">
        <f>questionario!K126</f>
        <v>0</v>
      </c>
      <c r="DX2" s="564">
        <f>questionario!F127</f>
        <v>0</v>
      </c>
      <c r="DY2" s="564">
        <f>questionario!G127</f>
        <v>0</v>
      </c>
      <c r="DZ2" s="564">
        <f>questionario!H127</f>
        <v>0</v>
      </c>
      <c r="EA2" s="564">
        <f>questionario!I127</f>
        <v>0</v>
      </c>
      <c r="EB2" s="564">
        <f>questionario!J127</f>
        <v>0</v>
      </c>
      <c r="EC2" s="564">
        <f>questionario!K127</f>
        <v>0</v>
      </c>
      <c r="ED2" s="564">
        <f>questionario!F128</f>
        <v>0</v>
      </c>
      <c r="EE2" s="564">
        <f>+questionario!G128</f>
        <v>0</v>
      </c>
      <c r="EF2" s="564">
        <f>+questionario!H128</f>
        <v>0</v>
      </c>
      <c r="EG2" s="564">
        <f>+questionario!I128</f>
        <v>0</v>
      </c>
      <c r="EH2" s="564">
        <f>+questionario!J128</f>
        <v>0</v>
      </c>
      <c r="EI2" s="564">
        <f>+questionario!K128</f>
        <v>0</v>
      </c>
      <c r="EJ2" s="564">
        <f>+questionario!F129</f>
        <v>0</v>
      </c>
      <c r="EK2" s="564">
        <f>+questionario!G129</f>
        <v>0</v>
      </c>
      <c r="EL2" s="564">
        <f>+questionario!H129</f>
        <v>0</v>
      </c>
      <c r="EM2" s="564">
        <f>+questionario!I129</f>
        <v>0</v>
      </c>
      <c r="EN2" s="564">
        <f>+questionario!J129</f>
        <v>0</v>
      </c>
      <c r="EO2" s="564">
        <f>+questionario!K129</f>
        <v>0</v>
      </c>
      <c r="EP2" s="564">
        <f>+questionario!F130</f>
        <v>0</v>
      </c>
      <c r="EQ2" s="564">
        <f>+questionario!G130</f>
        <v>0</v>
      </c>
      <c r="ER2" s="564">
        <f>+questionario!H130</f>
        <v>0</v>
      </c>
      <c r="ES2" s="564">
        <f>+questionario!I130</f>
        <v>0</v>
      </c>
      <c r="ET2" s="564">
        <f>+questionario!J130</f>
        <v>0</v>
      </c>
      <c r="EU2" s="564">
        <f>+questionario!K130</f>
        <v>0</v>
      </c>
      <c r="EV2" s="564">
        <f>+questionario!F131</f>
        <v>0</v>
      </c>
      <c r="EW2" s="564">
        <f>+questionario!G131</f>
        <v>0</v>
      </c>
      <c r="EX2" s="564">
        <f>+questionario!H131</f>
        <v>0</v>
      </c>
      <c r="EY2" s="564">
        <f>+questionario!I131</f>
        <v>0</v>
      </c>
      <c r="EZ2" s="564">
        <f>+questionario!J131</f>
        <v>0</v>
      </c>
      <c r="FA2" s="564">
        <f>+questionario!K131</f>
        <v>0</v>
      </c>
      <c r="FB2" s="564">
        <f>+questionario!F133</f>
        <v>0</v>
      </c>
      <c r="FC2" s="564">
        <f>+questionario!G133</f>
        <v>0</v>
      </c>
      <c r="FD2" s="564">
        <f>+questionario!H133</f>
        <v>0</v>
      </c>
      <c r="FE2" s="564">
        <f>+questionario!I133</f>
        <v>0</v>
      </c>
      <c r="FF2" s="564">
        <f>+questionario!J133</f>
        <v>0</v>
      </c>
      <c r="FG2" s="564">
        <f>+questionario!K133</f>
        <v>0</v>
      </c>
      <c r="FH2" s="564">
        <f>+questionario!F134</f>
        <v>0</v>
      </c>
      <c r="FI2" s="564">
        <f>+questionario!G134</f>
        <v>0</v>
      </c>
      <c r="FJ2" s="564">
        <f>+questionario!H134</f>
        <v>0</v>
      </c>
      <c r="FK2" s="564">
        <f>+questionario!I134</f>
        <v>0</v>
      </c>
      <c r="FL2" s="564">
        <f>+questionario!J134</f>
        <v>0</v>
      </c>
      <c r="FM2" s="564">
        <f>+questionario!K134</f>
        <v>0</v>
      </c>
      <c r="FN2" s="564">
        <f>+questionario!F135</f>
        <v>0</v>
      </c>
      <c r="FO2" s="564">
        <f>+questionario!G135</f>
        <v>0</v>
      </c>
      <c r="FP2" s="564">
        <f>+questionario!H135</f>
        <v>0</v>
      </c>
      <c r="FQ2" s="564">
        <f>+questionario!I135</f>
        <v>0</v>
      </c>
      <c r="FR2" s="564">
        <f>+questionario!J135</f>
        <v>0</v>
      </c>
      <c r="FS2" s="564">
        <f>+questionario!K135</f>
        <v>0</v>
      </c>
      <c r="FT2" s="564">
        <f>+questionario!F136</f>
        <v>0</v>
      </c>
      <c r="FU2" s="564">
        <f>+questionario!G136</f>
        <v>0</v>
      </c>
      <c r="FV2" s="564">
        <f>+questionario!H136</f>
        <v>0</v>
      </c>
      <c r="FW2" s="564">
        <f>+questionario!I136</f>
        <v>0</v>
      </c>
      <c r="FX2" s="564">
        <f>+questionario!J136</f>
        <v>0</v>
      </c>
      <c r="FY2" s="564">
        <f>+questionario!K136</f>
        <v>0</v>
      </c>
      <c r="FZ2" s="564">
        <f>+questionario!H137</f>
        <v>0</v>
      </c>
      <c r="GA2" s="564">
        <f>+questionario!I137</f>
        <v>0</v>
      </c>
      <c r="GB2" s="564">
        <f>+questionario!J137</f>
        <v>0</v>
      </c>
      <c r="GC2" s="564">
        <f>+questionario!K137</f>
        <v>0</v>
      </c>
      <c r="GD2" s="564">
        <f>questionario!P152</f>
        <v>0</v>
      </c>
      <c r="GE2" s="564">
        <f>questionario!P153</f>
        <v>0</v>
      </c>
      <c r="GF2" s="564" t="str">
        <f>IF(questionario!F156="","",questionario!F156)</f>
        <v/>
      </c>
      <c r="GG2" s="564" t="str">
        <f>IF(questionario!F157="","",questionario!F157)</f>
        <v/>
      </c>
      <c r="GH2" s="564" t="str">
        <f>IF(questionario!F158="","",questionario!F158)</f>
        <v/>
      </c>
      <c r="GI2" s="564">
        <f>IF(questionario!F159="","",questionario!F159)</f>
        <v>0</v>
      </c>
      <c r="GJ2" s="564">
        <f>IF(questionario!H159="","",questionario!H159)</f>
        <v>0</v>
      </c>
      <c r="GK2" s="564">
        <f>questionario!P173</f>
        <v>0</v>
      </c>
      <c r="GL2" s="564">
        <f>questionario!P174</f>
        <v>0</v>
      </c>
      <c r="GM2" s="564">
        <f>questionario!P175</f>
        <v>0</v>
      </c>
      <c r="GN2" s="564">
        <f>questionario!P176</f>
        <v>0</v>
      </c>
      <c r="GO2" s="564">
        <f>questionario!P177</f>
        <v>0</v>
      </c>
      <c r="GP2" s="564">
        <f>questionario!P178</f>
        <v>0</v>
      </c>
      <c r="GQ2" s="564">
        <f>questionario!P179</f>
        <v>0</v>
      </c>
      <c r="GR2" s="564">
        <f>questionario!P182</f>
        <v>0</v>
      </c>
      <c r="GS2" s="564">
        <f>questionario!P183</f>
        <v>0</v>
      </c>
      <c r="GT2" s="564">
        <f>questionario!P184</f>
        <v>0</v>
      </c>
      <c r="GU2" s="564">
        <f>questionario!P185</f>
        <v>0</v>
      </c>
      <c r="GV2" s="564">
        <f>questionario!P186</f>
        <v>0</v>
      </c>
      <c r="GW2" s="564">
        <f>questionario!P187</f>
        <v>0</v>
      </c>
      <c r="GX2" s="564">
        <f>questionario!P188</f>
        <v>0</v>
      </c>
      <c r="GY2" s="564">
        <f>questionario!P189</f>
        <v>0</v>
      </c>
      <c r="GZ2" s="564">
        <f>questionario!P192</f>
        <v>0</v>
      </c>
      <c r="HA2" s="564">
        <f>questionario!P193</f>
        <v>0</v>
      </c>
      <c r="HB2" s="564">
        <f>questionario!P194</f>
        <v>0</v>
      </c>
      <c r="HC2" s="564">
        <f>questionario!P195</f>
        <v>0</v>
      </c>
      <c r="HD2" s="564">
        <f>questionario!P196</f>
        <v>0</v>
      </c>
      <c r="HE2" s="564">
        <f>questionario!P197</f>
        <v>0</v>
      </c>
      <c r="HF2" s="564">
        <f>questionario!P198</f>
        <v>0</v>
      </c>
      <c r="HG2" s="564">
        <f>questionario!P199</f>
        <v>0</v>
      </c>
      <c r="HH2" s="564">
        <f>questionario!P202</f>
        <v>0</v>
      </c>
      <c r="HI2" s="564">
        <f>questionario!P203</f>
        <v>0</v>
      </c>
      <c r="HJ2" s="564">
        <f>questionario!P204</f>
        <v>0</v>
      </c>
      <c r="HK2" s="564">
        <f>questionario!P207</f>
        <v>0</v>
      </c>
      <c r="HL2" s="564">
        <f>questionario!P208</f>
        <v>0</v>
      </c>
      <c r="HM2" s="564">
        <f>questionario!P209</f>
        <v>0</v>
      </c>
      <c r="HN2" s="564">
        <f>questionario!P210</f>
        <v>0</v>
      </c>
      <c r="HO2" s="564" t="str">
        <f>questionario!E211</f>
        <v>…….............................................</v>
      </c>
      <c r="HP2" s="564">
        <f>questionario!P214</f>
        <v>0</v>
      </c>
      <c r="HQ2" s="564">
        <f>questionario!P215</f>
        <v>0</v>
      </c>
      <c r="HR2" s="564">
        <f>questionario!P216</f>
        <v>0</v>
      </c>
      <c r="HS2" s="564">
        <f>questionario!P217</f>
        <v>0</v>
      </c>
      <c r="HT2" s="564">
        <f>questionario!P218</f>
        <v>0</v>
      </c>
      <c r="HU2" s="564">
        <f>questionario!P219</f>
        <v>0</v>
      </c>
      <c r="HV2" s="564" t="str">
        <f>questionario!E220</f>
        <v>…….............................................</v>
      </c>
      <c r="HW2" s="564">
        <f>questionario!P225</f>
        <v>0</v>
      </c>
      <c r="HX2" s="564">
        <f>questionario!Q225</f>
        <v>0</v>
      </c>
      <c r="HY2" s="564">
        <f>questionario!P232</f>
        <v>0</v>
      </c>
      <c r="HZ2" s="564">
        <f>questionario!Q232</f>
        <v>0</v>
      </c>
      <c r="IA2" s="564">
        <f>questionario!P235</f>
        <v>0</v>
      </c>
      <c r="IB2" s="564">
        <f>questionario!Q235</f>
        <v>0</v>
      </c>
      <c r="IC2" s="564">
        <f>questionario!P239</f>
        <v>0</v>
      </c>
      <c r="ID2" s="564">
        <f>questionario!P240</f>
        <v>0</v>
      </c>
      <c r="IE2" s="564">
        <f>questionario!P241</f>
        <v>0</v>
      </c>
      <c r="IF2" s="564">
        <f>questionario!P242</f>
        <v>0</v>
      </c>
      <c r="IG2" s="564">
        <f>questionario!P243</f>
        <v>0</v>
      </c>
      <c r="IH2" s="564">
        <f>questionario!P244</f>
        <v>0</v>
      </c>
      <c r="II2" s="564">
        <f>questionario!P245</f>
        <v>0</v>
      </c>
      <c r="IJ2" s="564">
        <f>questionario!P246</f>
        <v>0</v>
      </c>
      <c r="IK2" s="564">
        <f>questionario!P247</f>
        <v>0</v>
      </c>
      <c r="IL2" s="564">
        <f>questionario!P248</f>
        <v>0</v>
      </c>
      <c r="IM2" s="564">
        <f>questionario!P249</f>
        <v>0</v>
      </c>
      <c r="IN2" s="564">
        <f>questionario!K243</f>
        <v>0</v>
      </c>
      <c r="IO2" s="580" t="str">
        <f>IF(questionario!$P252=1,"no",IF(questionario!$Q252=1,"sì","nr"))</f>
        <v>nr</v>
      </c>
      <c r="IP2" s="564">
        <f>questionario!P255</f>
        <v>0</v>
      </c>
      <c r="IQ2" s="564">
        <f>questionario!P256</f>
        <v>0</v>
      </c>
      <c r="IR2" s="564">
        <f>questionario!P257</f>
        <v>0</v>
      </c>
      <c r="IS2" s="564">
        <f>questionario!P258</f>
        <v>0</v>
      </c>
      <c r="IT2" s="564">
        <f>questionario!F264</f>
        <v>0</v>
      </c>
      <c r="IU2" s="565">
        <f>questionario!G264</f>
        <v>0</v>
      </c>
      <c r="IV2" s="564">
        <f>questionario!F265</f>
        <v>0</v>
      </c>
      <c r="IW2" s="565">
        <f>questionario!G265</f>
        <v>0</v>
      </c>
      <c r="IX2" s="489">
        <f>questionario!H268</f>
        <v>0</v>
      </c>
      <c r="IY2" s="489">
        <f>questionario!H269</f>
        <v>0</v>
      </c>
      <c r="IZ2" s="489">
        <f>questionario!H270</f>
        <v>0</v>
      </c>
      <c r="JA2" s="562" t="str">
        <f>questionario!H271</f>
        <v/>
      </c>
      <c r="JB2" s="489">
        <f>questionario!H273</f>
        <v>0</v>
      </c>
      <c r="JC2" s="566">
        <f>'Focus - POLITICHE RETRIBUTIVE'!P10</f>
        <v>0</v>
      </c>
      <c r="JD2" s="566">
        <f>'Focus - POLITICHE RETRIBUTIVE'!Q10</f>
        <v>0</v>
      </c>
      <c r="JE2" s="566" t="str">
        <f>'Focus - POLITICHE RETRIBUTIVE'!N14</f>
        <v>0</v>
      </c>
      <c r="JF2" s="566" t="str">
        <f>'Focus - POLITICHE RETRIBUTIVE'!O14</f>
        <v>0</v>
      </c>
      <c r="JG2" s="566" t="str">
        <f>'Focus - POLITICHE RETRIBUTIVE'!P14</f>
        <v>0</v>
      </c>
      <c r="JH2" s="566" t="str">
        <f>'Focus - POLITICHE RETRIBUTIVE'!Q14</f>
        <v>0</v>
      </c>
      <c r="JI2" s="566" t="str">
        <f>'Focus - POLITICHE RETRIBUTIVE'!N15</f>
        <v>0</v>
      </c>
      <c r="JJ2" s="566" t="str">
        <f>'Focus - POLITICHE RETRIBUTIVE'!O15</f>
        <v>0</v>
      </c>
      <c r="JK2" s="566" t="str">
        <f>'Focus - POLITICHE RETRIBUTIVE'!P15</f>
        <v>0</v>
      </c>
      <c r="JL2" s="566" t="str">
        <f>'Focus - POLITICHE RETRIBUTIVE'!Q15</f>
        <v>0</v>
      </c>
      <c r="JM2" s="566" t="str">
        <f>'Focus - POLITICHE RETRIBUTIVE'!N16</f>
        <v>0</v>
      </c>
      <c r="JN2" s="566" t="str">
        <f>'Focus - POLITICHE RETRIBUTIVE'!O16</f>
        <v>0</v>
      </c>
      <c r="JO2" s="566" t="str">
        <f>'Focus - POLITICHE RETRIBUTIVE'!P16</f>
        <v>0</v>
      </c>
      <c r="JP2" s="566" t="str">
        <f>'Focus - POLITICHE RETRIBUTIVE'!Q16</f>
        <v>0</v>
      </c>
      <c r="JQ2" s="566" t="str">
        <f>'Focus - POLITICHE RETRIBUTIVE'!N17</f>
        <v>0</v>
      </c>
      <c r="JR2" s="566" t="str">
        <f>'Focus - POLITICHE RETRIBUTIVE'!O17</f>
        <v>0</v>
      </c>
      <c r="JS2" s="566" t="str">
        <f>'Focus - POLITICHE RETRIBUTIVE'!P17</f>
        <v>0</v>
      </c>
      <c r="JT2" s="566" t="str">
        <f>'Focus - POLITICHE RETRIBUTIVE'!Q17</f>
        <v>0</v>
      </c>
      <c r="JU2" s="566" t="str">
        <f>'Focus - POLITICHE RETRIBUTIVE'!N18</f>
        <v>0</v>
      </c>
      <c r="JV2" s="566" t="str">
        <f>'Focus - POLITICHE RETRIBUTIVE'!O18</f>
        <v>0</v>
      </c>
      <c r="JW2" s="566" t="str">
        <f>'Focus - POLITICHE RETRIBUTIVE'!P18</f>
        <v>0</v>
      </c>
      <c r="JX2" s="566" t="str">
        <f>'Focus - POLITICHE RETRIBUTIVE'!Q18</f>
        <v>0</v>
      </c>
      <c r="JY2" s="566" t="str">
        <f>'Focus - POLITICHE RETRIBUTIVE'!N19</f>
        <v>0</v>
      </c>
      <c r="JZ2" s="566" t="str">
        <f>'Focus - POLITICHE RETRIBUTIVE'!O19</f>
        <v>0</v>
      </c>
      <c r="KA2" s="566" t="str">
        <f>'Focus - POLITICHE RETRIBUTIVE'!P19</f>
        <v>0</v>
      </c>
      <c r="KB2" s="566" t="str">
        <f>'Focus - POLITICHE RETRIBUTIVE'!Q19</f>
        <v>0</v>
      </c>
      <c r="KC2" s="566" t="str">
        <f>'Focus - POLITICHE RETRIBUTIVE'!N20</f>
        <v>0</v>
      </c>
      <c r="KD2" s="566" t="str">
        <f>'Focus - POLITICHE RETRIBUTIVE'!O20</f>
        <v>0</v>
      </c>
      <c r="KE2" s="566" t="str">
        <f>'Focus - POLITICHE RETRIBUTIVE'!P20</f>
        <v>0</v>
      </c>
      <c r="KF2" s="566" t="str">
        <f>'Focus - POLITICHE RETRIBUTIVE'!Q20</f>
        <v>0</v>
      </c>
      <c r="KG2" s="566" t="str">
        <f>'Focus - POLITICHE RETRIBUTIVE'!N21</f>
        <v>0</v>
      </c>
      <c r="KH2" s="566" t="str">
        <f>'Focus - POLITICHE RETRIBUTIVE'!O21</f>
        <v>0</v>
      </c>
      <c r="KI2" s="566" t="str">
        <f>'Focus - POLITICHE RETRIBUTIVE'!P21</f>
        <v>0</v>
      </c>
      <c r="KJ2" s="566" t="str">
        <f>'Focus - POLITICHE RETRIBUTIVE'!Q21</f>
        <v>0</v>
      </c>
      <c r="KK2" s="566">
        <f>'Focus - POLITICHE RETRIBUTIVE'!F26</f>
        <v>0</v>
      </c>
      <c r="KL2" s="566">
        <f>'Focus - POLITICHE RETRIBUTIVE'!F27</f>
        <v>0</v>
      </c>
      <c r="KM2" s="566">
        <f>'Focus - POLITICHE RETRIBUTIVE'!F28</f>
        <v>0</v>
      </c>
      <c r="KN2" s="566">
        <f>'Focus - POLITICHE RETRIBUTIVE'!F29</f>
        <v>0</v>
      </c>
      <c r="KO2" s="566" t="e">
        <f>'Focus - POLITICHE RETRIBUTIVE'!I29</f>
        <v>#VALUE!</v>
      </c>
      <c r="KP2" s="566">
        <f>'Focus - POLITICHE RETRIBUTIVE'!F33</f>
        <v>0</v>
      </c>
      <c r="KQ2" s="566">
        <f>'Focus - POLITICHE RETRIBUTIVE'!P37</f>
        <v>0</v>
      </c>
      <c r="KR2" s="566">
        <f>'Focus - POLITICHE RETRIBUTIVE'!P38</f>
        <v>0</v>
      </c>
      <c r="KS2" s="566">
        <f>'Focus - POLITICHE RETRIBUTIVE'!P39</f>
        <v>0</v>
      </c>
      <c r="KT2" s="566">
        <f>'Focus - POLITICHE RETRIBUTIVE'!P40</f>
        <v>0</v>
      </c>
      <c r="KU2" s="566">
        <f>'Focus - POLITICHE RETRIBUTIVE'!P45</f>
        <v>0</v>
      </c>
      <c r="KV2" s="566">
        <f>'Focus - POLITICHE RETRIBUTIVE'!P46</f>
        <v>0</v>
      </c>
      <c r="KW2" s="566">
        <f>'Focus - POLITICHE RETRIBUTIVE'!P47</f>
        <v>0</v>
      </c>
      <c r="KX2" s="566">
        <f>'Focus - POLITICHE RETRIBUTIVE'!P48</f>
        <v>0</v>
      </c>
      <c r="KY2" s="566">
        <f>'Focus - POLITICHE RETRIBUTIVE'!P49</f>
        <v>0</v>
      </c>
      <c r="KZ2" s="566">
        <f>'Focus - POLITICHE RETRIBUTIVE'!P50</f>
        <v>0</v>
      </c>
      <c r="LA2" s="566">
        <f>'Focus - POLITICHE RETRIBUTIVE'!P51</f>
        <v>0</v>
      </c>
      <c r="LB2" s="566">
        <f>'Focus - POLITICHE RETRIBUTIVE'!P52</f>
        <v>0</v>
      </c>
      <c r="LC2" s="566">
        <f>'Focus - POLITICHE RETRIBUTIVE'!P53</f>
        <v>0</v>
      </c>
      <c r="LD2" s="566">
        <f>'Focus - POLITICHE RETRIBUTIVE'!P54</f>
        <v>0</v>
      </c>
      <c r="LE2" s="566">
        <f>'Focus - POLITICHE RETRIBUTIVE'!P55</f>
        <v>0</v>
      </c>
      <c r="LF2" s="566">
        <f>'Focus - POLITICHE RETRIBUTIVE'!P56</f>
        <v>0</v>
      </c>
      <c r="LG2" s="566">
        <f>'Focus - POLITICHE RETRIBUTIVE'!P57</f>
        <v>0</v>
      </c>
      <c r="LH2" s="566">
        <f>'Focus - POLITICHE RETRIBUTIVE'!P58</f>
        <v>0</v>
      </c>
      <c r="LI2" s="566">
        <f>'Focus - POLITICHE RETRIBUTIVE'!P59</f>
        <v>0</v>
      </c>
      <c r="LJ2" s="566">
        <f>'Focus - POLITICHE RETRIBUTIVE'!P60</f>
        <v>0</v>
      </c>
      <c r="LK2" s="566">
        <f>'Focus - POLITICHE RETRIBUTIVE'!P61</f>
        <v>0</v>
      </c>
      <c r="LL2" s="566">
        <f>'Focus - POLITICHE RETRIBUTIVE'!P62</f>
        <v>0</v>
      </c>
      <c r="LM2" s="566">
        <f>'Focus - POLITICHE RETRIBUTIVE'!P63</f>
        <v>0</v>
      </c>
      <c r="LN2" s="566" t="str">
        <f>'Focus - POLITICHE RETRIBUTIVE'!H64</f>
        <v>….....</v>
      </c>
      <c r="LO2" s="567">
        <f>'Focus - POLITICHE RETRIBUTIVE'!F74</f>
        <v>0</v>
      </c>
      <c r="LP2" s="567">
        <f>'Focus - POLITICHE RETRIBUTIVE'!F70</f>
        <v>0</v>
      </c>
      <c r="LQ2" s="567">
        <f>'Focus - POLITICHE RETRIBUTIVE'!F71</f>
        <v>0</v>
      </c>
      <c r="LR2" s="567">
        <f>'Focus - POLITICHE RETRIBUTIVE'!F72</f>
        <v>0</v>
      </c>
      <c r="LS2" s="568">
        <f>'Focus - POLITICHE RETRIBUTIVE'!F78</f>
        <v>0</v>
      </c>
      <c r="LT2" s="566">
        <f>'Focus - POLITICHE RETRIBUTIVE'!P82</f>
        <v>0</v>
      </c>
      <c r="LU2" s="566">
        <f>'Focus - POLITICHE RETRIBUTIVE'!Q82</f>
        <v>0</v>
      </c>
      <c r="LV2" s="567">
        <f>'Focus - POLITICHE RETRIBUTIVE'!F85</f>
        <v>0</v>
      </c>
      <c r="LW2" s="564" t="str">
        <f>IF(questionario!B74="","",questionario!B74)</f>
        <v/>
      </c>
      <c r="LX2" s="564" t="str">
        <f>IF(questionario!D74="","",questionario!D74)</f>
        <v/>
      </c>
      <c r="LY2" s="564" t="str">
        <f>IF(questionario!F74="","",questionario!F74)</f>
        <v/>
      </c>
      <c r="LZ2" s="564" t="str">
        <f>IF(questionario!H74="","",questionario!H74)</f>
        <v/>
      </c>
      <c r="MA2" s="564">
        <f>IF(questionario!A74="","",questionario!A74)</f>
        <v>0</v>
      </c>
      <c r="MB2" s="564" t="str">
        <f>IF(questionario!B81="","",questionario!B81)</f>
        <v/>
      </c>
      <c r="MC2" s="564" t="str">
        <f>IF(questionario!D81="","",questionario!D81)</f>
        <v/>
      </c>
      <c r="MD2" s="564" t="str">
        <f>IF(questionario!E81="","",questionario!E81)</f>
        <v/>
      </c>
      <c r="ME2" s="564" t="str">
        <f>IF(questionario!G81="","",questionario!G81)</f>
        <v/>
      </c>
      <c r="MF2" s="564" t="str">
        <f>IF(questionario!H81="","",questionario!H81)</f>
        <v/>
      </c>
      <c r="MG2" s="564">
        <f>IF(questionario!A81="","",questionario!A81)</f>
        <v>0</v>
      </c>
      <c r="MH2" s="564">
        <f>questionario!P229</f>
        <v>0</v>
      </c>
      <c r="MI2" s="564">
        <f>questionario!P230</f>
        <v>0</v>
      </c>
      <c r="MJ2" s="564">
        <f>IF(questionario!P275="","",questionario!P275)</f>
        <v>0</v>
      </c>
      <c r="MK2" s="564">
        <f>IF(questionario!Q275="","",questionario!Q275)</f>
        <v>0</v>
      </c>
      <c r="ML2" s="564">
        <f>questionario!H280</f>
        <v>0</v>
      </c>
      <c r="MM2" s="564">
        <f>questionario!I280</f>
        <v>0</v>
      </c>
      <c r="MN2" s="564">
        <f>questionario!H281</f>
        <v>0</v>
      </c>
      <c r="MO2" s="564">
        <f>questionario!I281</f>
        <v>0</v>
      </c>
      <c r="MP2" s="564">
        <f>questionario!H282</f>
        <v>0</v>
      </c>
      <c r="MQ2" s="564">
        <f>questionario!I282</f>
        <v>0</v>
      </c>
      <c r="MR2" s="564">
        <f>questionario!Q286</f>
        <v>0</v>
      </c>
      <c r="MS2" s="564">
        <f>questionario!Q287</f>
        <v>0</v>
      </c>
      <c r="MT2" s="564">
        <f>questionario!Q288</f>
        <v>0</v>
      </c>
      <c r="MU2" s="564">
        <f>questionario!Q289</f>
        <v>0</v>
      </c>
      <c r="MV2" s="564">
        <f>questionario!Q290</f>
        <v>0</v>
      </c>
      <c r="MW2" s="564">
        <f>questionario!Q291</f>
        <v>0</v>
      </c>
      <c r="MX2" s="564">
        <f>questionario!Q292</f>
        <v>0</v>
      </c>
      <c r="MY2" s="564">
        <f>questionario!Q296</f>
        <v>0</v>
      </c>
      <c r="MZ2" s="564">
        <f>questionario!Q297</f>
        <v>0</v>
      </c>
      <c r="NA2" s="564">
        <f>questionario!Q298</f>
        <v>0</v>
      </c>
      <c r="NB2" s="564">
        <f>questionario!Q299</f>
        <v>0</v>
      </c>
      <c r="NC2" s="564">
        <f>questionario!Q300</f>
        <v>0</v>
      </c>
      <c r="ND2" s="564">
        <f>questionario!Q304</f>
        <v>0</v>
      </c>
      <c r="NE2" s="564">
        <f>questionario!Q305</f>
        <v>0</v>
      </c>
      <c r="NF2" s="564">
        <f>questionario!Q306</f>
        <v>0</v>
      </c>
      <c r="NG2" s="564">
        <f>questionario!Q307</f>
        <v>0</v>
      </c>
      <c r="NH2" s="564">
        <f>questionario!Q308</f>
        <v>0</v>
      </c>
      <c r="NI2" s="564">
        <f>questionario!Q312</f>
        <v>0</v>
      </c>
      <c r="NJ2" s="564">
        <f>questionario!Q313</f>
        <v>0</v>
      </c>
      <c r="NK2" s="564">
        <f>questionario!Q314</f>
        <v>0</v>
      </c>
      <c r="NL2" s="564" t="str">
        <f>IF(questionario!J317="","",questionario!J317)</f>
        <v/>
      </c>
      <c r="NM2" s="564">
        <f>questionario!P322</f>
        <v>0</v>
      </c>
      <c r="NN2" s="564">
        <f>questionario!Q322</f>
        <v>0</v>
      </c>
      <c r="NO2" s="564">
        <f>questionario!Q326</f>
        <v>0</v>
      </c>
      <c r="NP2" s="564" t="str">
        <f>questionario!B327</f>
        <v>(specificare) …...................................................</v>
      </c>
      <c r="NQ2" s="564">
        <f>questionario!Q329</f>
        <v>0</v>
      </c>
      <c r="NR2" s="564" t="str">
        <f>questionario!B330</f>
        <v>(specificare) …...................................................</v>
      </c>
      <c r="NS2" s="564">
        <f>questionario!Q332</f>
        <v>0</v>
      </c>
      <c r="NT2" s="564" t="str">
        <f>questionario!B333</f>
        <v>(specificare) …...................................................</v>
      </c>
      <c r="NU2" s="564">
        <f>questionario!Q335</f>
        <v>0</v>
      </c>
      <c r="NV2" s="564" t="str">
        <f>questionario!B336</f>
        <v>(specificare) …...................................................</v>
      </c>
      <c r="NW2" s="564">
        <f>questionario!P340</f>
        <v>0</v>
      </c>
      <c r="NX2" s="564">
        <f>questionario!Q340</f>
        <v>0</v>
      </c>
      <c r="NY2" s="564">
        <f>questionario!P342</f>
        <v>0</v>
      </c>
      <c r="NZ2" s="564">
        <f>questionario!Q342</f>
        <v>0</v>
      </c>
      <c r="OA2" s="564">
        <f>questionario!C352</f>
        <v>0</v>
      </c>
      <c r="OB2" s="564">
        <f>questionario!D352</f>
        <v>0</v>
      </c>
      <c r="OC2" s="564">
        <f>questionario!E352</f>
        <v>0</v>
      </c>
      <c r="OD2" s="564">
        <f>questionario!G352</f>
        <v>0</v>
      </c>
      <c r="OE2" s="564">
        <f>questionario!H352</f>
        <v>0</v>
      </c>
      <c r="OF2" s="564">
        <f>questionario!J352</f>
        <v>0</v>
      </c>
      <c r="OG2" s="564">
        <f>questionario!K352</f>
        <v>0</v>
      </c>
      <c r="OH2" s="564">
        <f>questionario!C353</f>
        <v>0</v>
      </c>
      <c r="OI2" s="564">
        <f>questionario!D353</f>
        <v>0</v>
      </c>
      <c r="OJ2" s="564">
        <f>questionario!E353</f>
        <v>0</v>
      </c>
      <c r="OK2" s="564">
        <f>questionario!G353</f>
        <v>0</v>
      </c>
      <c r="OL2" s="564">
        <f>questionario!H353</f>
        <v>0</v>
      </c>
      <c r="OM2" s="564">
        <f>questionario!J353</f>
        <v>0</v>
      </c>
      <c r="ON2" s="564">
        <f>questionario!K353</f>
        <v>0</v>
      </c>
      <c r="OO2" s="564">
        <f>questionario!C354</f>
        <v>0</v>
      </c>
      <c r="OP2" s="564">
        <f>questionario!D354</f>
        <v>0</v>
      </c>
      <c r="OQ2" s="564">
        <f>questionario!E354</f>
        <v>0</v>
      </c>
      <c r="OR2" s="564">
        <f>questionario!G354</f>
        <v>0</v>
      </c>
      <c r="OS2" s="564">
        <f>questionario!H354</f>
        <v>0</v>
      </c>
      <c r="OT2" s="564">
        <f>questionario!J354</f>
        <v>0</v>
      </c>
      <c r="OU2" s="564">
        <f>questionario!K354</f>
        <v>0</v>
      </c>
      <c r="OV2" s="564">
        <f>questionario!C355</f>
        <v>0</v>
      </c>
      <c r="OW2" s="564">
        <f>questionario!D355</f>
        <v>0</v>
      </c>
      <c r="OX2" s="564">
        <f>questionario!E355</f>
        <v>0</v>
      </c>
      <c r="OY2" s="564">
        <f>questionario!G355</f>
        <v>0</v>
      </c>
      <c r="OZ2" s="564">
        <f>questionario!H355</f>
        <v>0</v>
      </c>
      <c r="PA2" s="564">
        <f>questionario!J355</f>
        <v>0</v>
      </c>
      <c r="PB2" s="564">
        <f>questionario!K355</f>
        <v>0</v>
      </c>
      <c r="PC2" s="564">
        <f>questionario!C356</f>
        <v>0</v>
      </c>
      <c r="PD2" s="564">
        <f>questionario!D356</f>
        <v>0</v>
      </c>
      <c r="PE2" s="564">
        <f>questionario!E356</f>
        <v>0</v>
      </c>
      <c r="PF2" s="564">
        <f>questionario!G356</f>
        <v>0</v>
      </c>
      <c r="PG2" s="564">
        <f>questionario!H356</f>
        <v>0</v>
      </c>
      <c r="PH2" s="564">
        <f>questionario!J356</f>
        <v>0</v>
      </c>
      <c r="PI2" s="564">
        <f>questionario!K356</f>
        <v>0</v>
      </c>
      <c r="PJ2" s="564">
        <f>questionario!C357</f>
        <v>0</v>
      </c>
      <c r="PK2" s="564">
        <f>questionario!D357</f>
        <v>0</v>
      </c>
      <c r="PL2" s="564">
        <f>questionario!E357</f>
        <v>0</v>
      </c>
      <c r="PM2" s="564">
        <f>questionario!G357</f>
        <v>0</v>
      </c>
      <c r="PN2" s="564">
        <f>questionario!H357</f>
        <v>0</v>
      </c>
      <c r="PO2" s="564">
        <f>questionario!J357</f>
        <v>0</v>
      </c>
      <c r="PP2" s="564">
        <f>questionario!K357</f>
        <v>0</v>
      </c>
      <c r="PQ2" s="564">
        <f>questionario!C358</f>
        <v>0</v>
      </c>
      <c r="PR2" s="564">
        <f>questionario!D358</f>
        <v>0</v>
      </c>
      <c r="PS2" s="564">
        <f>questionario!E358</f>
        <v>0</v>
      </c>
      <c r="PT2" s="564">
        <f>questionario!G358</f>
        <v>0</v>
      </c>
      <c r="PU2" s="564">
        <f>questionario!H358</f>
        <v>0</v>
      </c>
      <c r="PV2" s="564">
        <f>questionario!J358</f>
        <v>0</v>
      </c>
      <c r="PW2" s="564">
        <f>questionario!K358</f>
        <v>0</v>
      </c>
      <c r="PX2" s="564">
        <f>questionario!C359</f>
        <v>0</v>
      </c>
      <c r="PY2" s="564">
        <f>questionario!D359</f>
        <v>0</v>
      </c>
      <c r="PZ2" s="564">
        <f>questionario!E359</f>
        <v>0</v>
      </c>
      <c r="QA2" s="564">
        <f>questionario!G359</f>
        <v>0</v>
      </c>
      <c r="QB2" s="564">
        <f>questionario!H359</f>
        <v>0</v>
      </c>
      <c r="QC2" s="564">
        <f>questionario!J359</f>
        <v>0</v>
      </c>
      <c r="QD2" s="564">
        <f>questionario!K359</f>
        <v>0</v>
      </c>
      <c r="QE2" s="564">
        <f>questionario!C360</f>
        <v>0</v>
      </c>
      <c r="QF2" s="564">
        <f>questionario!D360</f>
        <v>0</v>
      </c>
      <c r="QG2" s="564">
        <f>questionario!E360</f>
        <v>0</v>
      </c>
      <c r="QH2" s="564">
        <f>questionario!G360</f>
        <v>0</v>
      </c>
      <c r="QI2" s="564">
        <f>questionario!H360</f>
        <v>0</v>
      </c>
      <c r="QJ2" s="564">
        <f>questionario!J360</f>
        <v>0</v>
      </c>
      <c r="QK2" s="564">
        <f>questionario!K360</f>
        <v>0</v>
      </c>
      <c r="QL2" s="564">
        <f>questionario!C361</f>
        <v>0</v>
      </c>
      <c r="QM2" s="564">
        <f>questionario!D361</f>
        <v>0</v>
      </c>
      <c r="QN2" s="564">
        <f>questionario!E361</f>
        <v>0</v>
      </c>
      <c r="QO2" s="564">
        <f>questionario!G361</f>
        <v>0</v>
      </c>
      <c r="QP2" s="564">
        <f>questionario!H361</f>
        <v>0</v>
      </c>
      <c r="QQ2" s="564">
        <f>questionario!J361</f>
        <v>0</v>
      </c>
      <c r="QR2" s="564">
        <f>questionario!K361</f>
        <v>0</v>
      </c>
      <c r="QS2" s="564">
        <f>questionario!C362</f>
        <v>0</v>
      </c>
      <c r="QT2" s="564">
        <f>questionario!D362</f>
        <v>0</v>
      </c>
      <c r="QU2" s="564">
        <f>questionario!E362</f>
        <v>0</v>
      </c>
      <c r="QV2" s="564">
        <f>questionario!G362</f>
        <v>0</v>
      </c>
      <c r="QW2" s="564">
        <f>questionario!H362</f>
        <v>0</v>
      </c>
      <c r="QX2" s="564">
        <f>questionario!J362</f>
        <v>0</v>
      </c>
      <c r="QY2" s="564">
        <f>questionario!K362</f>
        <v>0</v>
      </c>
      <c r="QZ2" s="564">
        <f>questionario!C363</f>
        <v>0</v>
      </c>
      <c r="RA2" s="564">
        <f>questionario!D363</f>
        <v>0</v>
      </c>
      <c r="RB2" s="564">
        <f>questionario!E363</f>
        <v>0</v>
      </c>
      <c r="RC2" s="564">
        <f>questionario!G363</f>
        <v>0</v>
      </c>
      <c r="RD2" s="564">
        <f>questionario!H363</f>
        <v>0</v>
      </c>
      <c r="RE2" s="564">
        <f>questionario!J363</f>
        <v>0</v>
      </c>
      <c r="RF2" s="564">
        <f>questionario!K363</f>
        <v>0</v>
      </c>
      <c r="RG2" s="564">
        <f>questionario!C364</f>
        <v>0</v>
      </c>
      <c r="RH2" s="564">
        <f>questionario!D364</f>
        <v>0</v>
      </c>
      <c r="RI2" s="564">
        <f>questionario!E364</f>
        <v>0</v>
      </c>
      <c r="RJ2" s="564">
        <f>questionario!G364</f>
        <v>0</v>
      </c>
      <c r="RK2" s="564">
        <f>questionario!H364</f>
        <v>0</v>
      </c>
      <c r="RL2" s="564">
        <f>questionario!J364</f>
        <v>0</v>
      </c>
      <c r="RM2" s="564">
        <f>questionario!K364</f>
        <v>0</v>
      </c>
      <c r="RN2" s="564">
        <f>questionario!C365</f>
        <v>0</v>
      </c>
      <c r="RO2" s="564">
        <f>questionario!D365</f>
        <v>0</v>
      </c>
      <c r="RP2" s="564">
        <f>questionario!E365</f>
        <v>0</v>
      </c>
      <c r="RQ2" s="564">
        <f>questionario!G365</f>
        <v>0</v>
      </c>
      <c r="RR2" s="564">
        <f>questionario!H365</f>
        <v>0</v>
      </c>
      <c r="RS2" s="564">
        <f>questionario!J365</f>
        <v>0</v>
      </c>
      <c r="RT2" s="564">
        <f>questionario!K365</f>
        <v>0</v>
      </c>
      <c r="RU2" s="564">
        <f>questionario!C366</f>
        <v>0</v>
      </c>
      <c r="RV2" s="564">
        <f>questionario!D366</f>
        <v>0</v>
      </c>
      <c r="RW2" s="564">
        <f>questionario!E366</f>
        <v>0</v>
      </c>
      <c r="RX2" s="564">
        <f>questionario!G366</f>
        <v>0</v>
      </c>
      <c r="RY2" s="564">
        <f>questionario!H366</f>
        <v>0</v>
      </c>
      <c r="RZ2" s="564">
        <f>questionario!J366</f>
        <v>0</v>
      </c>
      <c r="SA2" s="564">
        <f>questionario!K366</f>
        <v>0</v>
      </c>
      <c r="SB2" s="564">
        <f>questionario!C367</f>
        <v>0</v>
      </c>
      <c r="SC2" s="564">
        <f>questionario!D367</f>
        <v>0</v>
      </c>
      <c r="SD2" s="564">
        <f>questionario!E367</f>
        <v>0</v>
      </c>
      <c r="SE2" s="564">
        <f>questionario!G367</f>
        <v>0</v>
      </c>
      <c r="SF2" s="564">
        <f>questionario!H367</f>
        <v>0</v>
      </c>
      <c r="SG2" s="564">
        <f>questionario!J367</f>
        <v>0</v>
      </c>
      <c r="SH2" s="564">
        <f>questionario!K367</f>
        <v>0</v>
      </c>
      <c r="SI2" s="564">
        <f>questionario!C368</f>
        <v>0</v>
      </c>
      <c r="SJ2" s="564">
        <f>questionario!D368</f>
        <v>0</v>
      </c>
      <c r="SK2" s="564">
        <f>questionario!E368</f>
        <v>0</v>
      </c>
      <c r="SL2" s="564">
        <f>questionario!G368</f>
        <v>0</v>
      </c>
      <c r="SM2" s="564">
        <f>questionario!H368</f>
        <v>0</v>
      </c>
      <c r="SN2" s="564">
        <f>questionario!J368</f>
        <v>0</v>
      </c>
      <c r="SO2" s="564">
        <f>questionario!K368</f>
        <v>0</v>
      </c>
      <c r="SP2" s="564">
        <f>questionario!P386</f>
        <v>0</v>
      </c>
      <c r="SQ2" s="564">
        <f>questionario!Q386</f>
        <v>0</v>
      </c>
      <c r="SR2" s="564" t="str">
        <f>IF(questionario!E388="","",questionario!E388)</f>
        <v/>
      </c>
      <c r="SS2" s="564" t="str">
        <f>IF(questionario!E389="","",questionario!E389)</f>
        <v/>
      </c>
      <c r="ST2" s="564" t="str">
        <f>IF(questionario!E390="","",questionario!E390)</f>
        <v/>
      </c>
      <c r="SU2" s="564" t="str">
        <f>IF(questionario!E391="","",questionario!E391)</f>
        <v/>
      </c>
      <c r="SV2" s="564" t="str">
        <f>IF(questionario!E392="","",questionario!E392)</f>
        <v/>
      </c>
      <c r="SW2" s="564" t="str">
        <f>IF(questionario!E393="","",questionario!E393)</f>
        <v/>
      </c>
      <c r="SX2" s="564" t="str">
        <f>IF(questionario!E394="","",questionario!E394)</f>
        <v/>
      </c>
      <c r="SY2" s="564">
        <f>IF(questionario!E395="","",questionario!E395)</f>
        <v>0</v>
      </c>
      <c r="SZ2" s="564">
        <f>questionario!P397</f>
        <v>0</v>
      </c>
      <c r="TA2" s="564">
        <f>questionario!Q397</f>
        <v>0</v>
      </c>
      <c r="TB2" s="564" t="str">
        <f>IF(questionario!E401="","",questionario!E401)</f>
        <v/>
      </c>
      <c r="TC2" s="564" t="str">
        <f>IF(questionario!E402="","",questionario!E402)</f>
        <v/>
      </c>
      <c r="TD2" s="564" t="str">
        <f>IF(questionario!E403="","",questionario!E403)</f>
        <v/>
      </c>
      <c r="TE2" s="564" t="str">
        <f>IF(questionario!E404="","",questionario!E404)</f>
        <v/>
      </c>
      <c r="TF2" s="564" t="str">
        <f>IF(questionario!E405="","",questionario!E405)</f>
        <v/>
      </c>
      <c r="TG2" s="564" t="str">
        <f>IF(questionario!E406="","",questionario!E406)</f>
        <v/>
      </c>
      <c r="TH2" s="564" t="str">
        <f>IF(questionario!E407="","",questionario!E407)</f>
        <v/>
      </c>
      <c r="TI2" s="564">
        <f>IF(questionario!E408="","",questionario!E408)</f>
        <v>0</v>
      </c>
      <c r="TJ2" s="564" t="str">
        <f>IF(questionario!J411="","",questionario!J411)</f>
        <v/>
      </c>
      <c r="TK2" s="564" t="str">
        <f>IF(questionario!E415="","",questionario!E415)</f>
        <v/>
      </c>
      <c r="TL2" s="564" t="str">
        <f>IF(questionario!E416="","",questionario!E416)</f>
        <v/>
      </c>
      <c r="TM2" s="564" t="str">
        <f>IF(questionario!E417="","",questionario!E417)</f>
        <v/>
      </c>
      <c r="TN2" s="564" t="str">
        <f>IF(questionario!E418="","",questionario!E418)</f>
        <v/>
      </c>
      <c r="TO2" s="564" t="str">
        <f>IF(questionario!E419="","",questionario!E419)</f>
        <v/>
      </c>
      <c r="TP2" s="564" t="str">
        <f>IF(questionario!E420="","",questionario!E420)</f>
        <v/>
      </c>
      <c r="TQ2" s="564" t="str">
        <f>IF(questionario!E421="","",questionario!E421)</f>
        <v/>
      </c>
      <c r="TR2" s="564">
        <f>IF(questionario!E422="","",questionario!E422)</f>
        <v>0</v>
      </c>
      <c r="TS2" s="564" t="str">
        <f>IF(questionario!J424="","",questionario!J424)</f>
        <v/>
      </c>
    </row>
    <row r="5" spans="1:539">
      <c r="CN5" s="570"/>
      <c r="CO5" s="570"/>
      <c r="CP5" s="570"/>
      <c r="CQ5" s="570"/>
      <c r="CR5" s="570"/>
      <c r="CS5" s="570"/>
      <c r="CT5" s="570"/>
      <c r="CU5" s="570"/>
      <c r="CV5" s="570"/>
      <c r="CW5" s="570"/>
      <c r="CX5" s="570"/>
      <c r="CY5" s="570"/>
      <c r="CZ5" s="570"/>
      <c r="DA5" s="570"/>
      <c r="DB5" s="570"/>
      <c r="DC5" s="570"/>
      <c r="DD5" s="570"/>
      <c r="DE5" s="570"/>
      <c r="DF5" s="570"/>
      <c r="DG5" s="570"/>
      <c r="DH5" s="570"/>
      <c r="DI5" s="570"/>
      <c r="DJ5" s="570"/>
      <c r="DK5" s="570"/>
      <c r="DL5" s="570"/>
      <c r="DM5" s="570"/>
      <c r="DN5" s="570"/>
      <c r="DO5" s="570"/>
      <c r="DP5" s="570"/>
      <c r="DQ5" s="570"/>
      <c r="DR5" s="570"/>
      <c r="DS5" s="570"/>
      <c r="DT5" s="570"/>
      <c r="DU5" s="570"/>
      <c r="DV5" s="570"/>
      <c r="DW5" s="570"/>
      <c r="DX5" s="570"/>
      <c r="DY5" s="570"/>
      <c r="DZ5" s="570"/>
      <c r="EA5" s="570"/>
      <c r="EB5" s="570"/>
      <c r="EC5" s="570"/>
      <c r="ED5" s="570"/>
      <c r="EE5" s="570"/>
      <c r="EF5" s="570"/>
      <c r="EG5" s="570"/>
      <c r="EH5" s="570"/>
      <c r="EI5" s="570"/>
      <c r="EJ5" s="570"/>
      <c r="EK5" s="570"/>
      <c r="EL5" s="570"/>
      <c r="EM5" s="570"/>
      <c r="EN5" s="570"/>
      <c r="EO5" s="570"/>
      <c r="EP5" s="570"/>
      <c r="EQ5" s="570"/>
      <c r="ER5" s="570"/>
      <c r="ES5" s="570"/>
      <c r="ET5" s="570"/>
      <c r="EU5" s="570"/>
      <c r="EV5" s="570"/>
      <c r="EW5" s="570"/>
      <c r="EX5" s="570"/>
      <c r="EY5" s="570"/>
      <c r="EZ5" s="570"/>
      <c r="FA5" s="570"/>
      <c r="FB5" s="570"/>
      <c r="FC5" s="570"/>
      <c r="FD5" s="570"/>
      <c r="FE5" s="570"/>
      <c r="FF5" s="570"/>
      <c r="FG5" s="570"/>
      <c r="FH5" s="570"/>
      <c r="FI5" s="570"/>
      <c r="FJ5" s="570"/>
      <c r="FK5" s="570"/>
      <c r="FL5" s="570"/>
      <c r="FM5" s="570"/>
      <c r="FN5" s="570"/>
      <c r="FO5" s="570"/>
      <c r="FP5" s="570"/>
      <c r="FQ5" s="570"/>
      <c r="FR5" s="570"/>
      <c r="FS5" s="570"/>
      <c r="FT5" s="570"/>
      <c r="FU5" s="570"/>
      <c r="FV5" s="570"/>
      <c r="FW5" s="570"/>
      <c r="FX5" s="570"/>
      <c r="FY5" s="570"/>
      <c r="FZ5" s="570"/>
      <c r="GA5" s="570"/>
      <c r="GB5" s="570"/>
      <c r="GC5" s="570"/>
      <c r="GD5" s="570"/>
      <c r="GE5" s="570"/>
      <c r="GF5" s="570"/>
      <c r="GG5" s="570"/>
      <c r="GH5" s="570"/>
      <c r="GI5" s="570"/>
      <c r="GJ5" s="570"/>
      <c r="GK5" s="570"/>
      <c r="GL5" s="570"/>
      <c r="GM5" s="570"/>
      <c r="GN5" s="570"/>
      <c r="GO5" s="570"/>
      <c r="GP5" s="570"/>
      <c r="GQ5" s="570"/>
      <c r="GR5" s="570"/>
      <c r="GS5" s="570"/>
      <c r="GT5" s="570"/>
      <c r="GU5" s="570"/>
      <c r="GV5" s="570"/>
      <c r="GW5" s="570"/>
      <c r="GX5" s="570"/>
      <c r="GY5" s="570"/>
      <c r="GZ5" s="570"/>
      <c r="HA5" s="570"/>
      <c r="HB5" s="570"/>
      <c r="HC5" s="570"/>
      <c r="HD5" s="570"/>
      <c r="HE5" s="570"/>
      <c r="HF5" s="570"/>
      <c r="HG5" s="570"/>
      <c r="HH5" s="570"/>
      <c r="HI5" s="570"/>
      <c r="HJ5" s="570"/>
      <c r="HK5" s="570"/>
      <c r="HL5" s="570"/>
      <c r="HM5" s="570"/>
      <c r="HN5" s="570"/>
      <c r="HO5" s="570"/>
      <c r="HP5" s="570"/>
      <c r="HQ5" s="570"/>
      <c r="HR5" s="570"/>
      <c r="HS5" s="570"/>
      <c r="HT5" s="570"/>
      <c r="HU5" s="570"/>
      <c r="HV5" s="570"/>
      <c r="HW5" s="570"/>
      <c r="HX5" s="570"/>
      <c r="HY5" s="570"/>
      <c r="HZ5" s="570"/>
      <c r="IA5" s="570"/>
      <c r="IB5" s="570"/>
      <c r="IC5" s="570"/>
      <c r="ID5" s="570"/>
      <c r="IE5" s="570"/>
      <c r="IF5" s="570"/>
      <c r="IG5" s="570"/>
      <c r="IH5" s="570"/>
      <c r="II5" s="570"/>
      <c r="IJ5" s="570"/>
      <c r="IK5" s="570"/>
      <c r="IL5" s="570"/>
      <c r="IM5" s="570"/>
      <c r="IN5" s="570"/>
      <c r="IO5" s="570"/>
      <c r="IP5" s="570"/>
      <c r="IQ5" s="570"/>
      <c r="IR5" s="570"/>
      <c r="IS5" s="570"/>
      <c r="IT5" s="570"/>
      <c r="IU5" s="570"/>
      <c r="IV5" s="570"/>
      <c r="IW5" s="570"/>
      <c r="IX5" s="570"/>
      <c r="IY5" s="570"/>
      <c r="IZ5" s="570"/>
      <c r="JA5" s="570"/>
      <c r="JB5" s="570"/>
      <c r="JC5" s="570"/>
      <c r="JD5" s="570"/>
      <c r="JE5" s="570"/>
      <c r="JF5" s="570"/>
      <c r="JG5" s="570"/>
      <c r="JH5" s="570"/>
      <c r="JI5" s="570"/>
      <c r="JJ5" s="570"/>
      <c r="JK5" s="570"/>
      <c r="JL5" s="570"/>
      <c r="JM5" s="570"/>
      <c r="JN5" s="570"/>
      <c r="JO5" s="570"/>
      <c r="JP5" s="570"/>
      <c r="JQ5" s="570"/>
      <c r="JR5" s="570"/>
      <c r="JS5" s="570"/>
      <c r="JT5" s="570"/>
      <c r="JU5" s="570"/>
      <c r="JV5" s="570"/>
      <c r="JW5" s="570"/>
      <c r="JX5" s="570"/>
      <c r="JY5" s="570"/>
      <c r="JZ5" s="570"/>
      <c r="KA5" s="570"/>
      <c r="KB5" s="570"/>
      <c r="KC5" s="570"/>
      <c r="KD5" s="570"/>
      <c r="KE5" s="570"/>
      <c r="KF5" s="570"/>
      <c r="KG5" s="570"/>
      <c r="KH5" s="570"/>
      <c r="KI5" s="570"/>
      <c r="KJ5" s="570"/>
      <c r="KK5" s="570"/>
      <c r="KL5" s="570"/>
      <c r="KM5" s="570"/>
      <c r="KN5" s="570"/>
      <c r="KO5" s="570"/>
      <c r="KP5" s="570"/>
      <c r="KQ5" s="570"/>
      <c r="KR5" s="570"/>
      <c r="KS5" s="570"/>
      <c r="KT5" s="570"/>
      <c r="KU5" s="570"/>
      <c r="KV5" s="570"/>
      <c r="KW5" s="570"/>
      <c r="KX5" s="570"/>
      <c r="KY5" s="570"/>
      <c r="KZ5" s="570"/>
      <c r="LA5" s="570"/>
      <c r="LB5" s="570"/>
      <c r="LC5" s="570"/>
      <c r="LD5" s="570"/>
      <c r="LE5" s="570"/>
      <c r="LF5" s="570"/>
      <c r="LG5" s="570"/>
      <c r="LH5" s="570"/>
      <c r="LI5" s="570"/>
      <c r="LJ5" s="570"/>
      <c r="LK5" s="570"/>
      <c r="LL5" s="570"/>
      <c r="LM5" s="570"/>
      <c r="LN5" s="570"/>
      <c r="LO5" s="570"/>
      <c r="LP5" s="570"/>
      <c r="LQ5" s="570"/>
      <c r="LR5" s="570"/>
      <c r="LS5" s="570"/>
      <c r="LT5" s="570"/>
      <c r="LU5" s="570"/>
      <c r="LV5" s="570"/>
      <c r="LW5" s="570"/>
      <c r="LX5" s="570"/>
      <c r="LY5" s="570"/>
      <c r="LZ5" s="570"/>
      <c r="MA5" s="570"/>
      <c r="MB5" s="570"/>
      <c r="MC5" s="570"/>
      <c r="MD5" s="570"/>
      <c r="ME5" s="570"/>
      <c r="MF5" s="570"/>
      <c r="MG5" s="570"/>
      <c r="MH5" s="570"/>
      <c r="MI5" s="570"/>
      <c r="MJ5" s="570"/>
      <c r="MK5" s="570"/>
      <c r="ML5" s="570"/>
      <c r="MM5" s="570"/>
      <c r="MN5" s="570"/>
      <c r="MO5" s="570"/>
      <c r="MP5" s="570"/>
      <c r="MQ5" s="570"/>
      <c r="MR5" s="570"/>
      <c r="MS5" s="570"/>
      <c r="MT5" s="570"/>
      <c r="MU5" s="570"/>
      <c r="MV5" s="570"/>
      <c r="MW5" s="570"/>
      <c r="MX5" s="570"/>
      <c r="MY5" s="570"/>
      <c r="MZ5" s="570"/>
      <c r="NA5" s="570"/>
      <c r="NB5" s="570"/>
      <c r="NC5" s="570"/>
      <c r="ND5" s="570"/>
      <c r="NE5" s="570"/>
      <c r="NF5" s="570"/>
      <c r="NG5" s="570"/>
      <c r="NH5" s="570"/>
      <c r="NI5" s="570"/>
      <c r="NJ5" s="570"/>
      <c r="NK5" s="570"/>
      <c r="NL5" s="570"/>
      <c r="NM5" s="570"/>
      <c r="NN5" s="570"/>
      <c r="NO5" s="570"/>
      <c r="NP5" s="570"/>
      <c r="NQ5" s="570"/>
      <c r="NR5" s="570"/>
      <c r="NS5" s="570"/>
      <c r="NT5" s="570"/>
      <c r="NU5" s="570"/>
      <c r="NV5" s="570"/>
      <c r="NW5" s="570"/>
      <c r="NX5" s="570"/>
      <c r="NY5" s="570"/>
      <c r="NZ5" s="570"/>
      <c r="OA5" s="570"/>
      <c r="OB5" s="570"/>
      <c r="OC5" s="570"/>
      <c r="OD5" s="570"/>
      <c r="OE5" s="570"/>
      <c r="OF5" s="570"/>
      <c r="OG5" s="570"/>
      <c r="OH5" s="570"/>
      <c r="OI5" s="570"/>
      <c r="OJ5" s="570"/>
      <c r="OK5" s="570"/>
      <c r="OL5" s="570"/>
      <c r="OM5" s="570"/>
      <c r="ON5" s="570"/>
      <c r="OO5" s="570"/>
      <c r="OP5" s="570"/>
      <c r="OQ5" s="570"/>
      <c r="OR5" s="570"/>
      <c r="OS5" s="570"/>
      <c r="OT5" s="570"/>
      <c r="OU5" s="570"/>
      <c r="OV5" s="570"/>
      <c r="OW5" s="570"/>
      <c r="OX5" s="570"/>
      <c r="OY5" s="570"/>
      <c r="OZ5" s="570"/>
      <c r="PA5" s="570"/>
      <c r="PB5" s="570"/>
      <c r="PC5" s="570"/>
      <c r="PD5" s="570"/>
      <c r="PE5" s="570"/>
      <c r="PF5" s="570"/>
      <c r="PG5" s="570"/>
      <c r="PH5" s="570"/>
      <c r="PI5" s="570"/>
      <c r="PJ5" s="570"/>
      <c r="PK5" s="570"/>
      <c r="PL5" s="570"/>
      <c r="PM5" s="570"/>
      <c r="PN5" s="570"/>
      <c r="PO5" s="570"/>
      <c r="PP5" s="570"/>
      <c r="PQ5" s="570"/>
      <c r="PR5" s="570"/>
      <c r="PS5" s="570"/>
      <c r="PT5" s="570"/>
      <c r="PU5" s="570"/>
      <c r="PV5" s="570"/>
      <c r="PW5" s="570"/>
      <c r="PX5" s="570"/>
      <c r="PY5" s="570"/>
      <c r="PZ5" s="570"/>
      <c r="QA5" s="570"/>
      <c r="QB5" s="570"/>
      <c r="QC5" s="570"/>
      <c r="QD5" s="570"/>
      <c r="QE5" s="570"/>
      <c r="QF5" s="570"/>
      <c r="QG5" s="570"/>
      <c r="QH5" s="570"/>
      <c r="QI5" s="570"/>
      <c r="QJ5" s="570"/>
      <c r="QK5" s="570"/>
      <c r="QL5" s="570"/>
      <c r="QM5" s="570"/>
      <c r="QN5" s="570"/>
      <c r="QO5" s="570"/>
      <c r="QP5" s="570"/>
      <c r="QQ5" s="570"/>
      <c r="QR5" s="570"/>
      <c r="QS5" s="570"/>
      <c r="QT5" s="570"/>
      <c r="QU5" s="570"/>
      <c r="QV5" s="570"/>
      <c r="QW5" s="570"/>
      <c r="QX5" s="570"/>
      <c r="QY5" s="570"/>
      <c r="QZ5" s="570"/>
      <c r="RA5" s="570"/>
      <c r="RB5" s="570"/>
      <c r="RC5" s="570"/>
      <c r="RD5" s="570"/>
      <c r="RE5" s="570"/>
      <c r="RF5" s="570"/>
      <c r="RG5" s="570"/>
      <c r="RH5" s="570"/>
      <c r="RI5" s="570"/>
      <c r="RJ5" s="570"/>
      <c r="RK5" s="570"/>
      <c r="RL5" s="570"/>
      <c r="RM5" s="570"/>
      <c r="RN5" s="570"/>
      <c r="RO5" s="570"/>
      <c r="RP5" s="570"/>
      <c r="RQ5" s="570"/>
      <c r="RR5" s="570"/>
      <c r="RS5" s="570"/>
      <c r="RT5" s="570"/>
      <c r="RU5" s="570"/>
      <c r="RV5" s="570"/>
      <c r="RW5" s="570"/>
      <c r="RX5" s="570"/>
      <c r="RY5" s="570"/>
      <c r="RZ5" s="570"/>
      <c r="SA5" s="570"/>
      <c r="SB5" s="570"/>
      <c r="SC5" s="570"/>
      <c r="SD5" s="570"/>
      <c r="SE5" s="570"/>
      <c r="SF5" s="570"/>
      <c r="SG5" s="570"/>
      <c r="SH5" s="570"/>
      <c r="SI5" s="570"/>
      <c r="SJ5" s="570"/>
      <c r="SK5" s="570"/>
      <c r="SL5" s="570"/>
      <c r="SM5" s="570"/>
      <c r="SN5" s="570"/>
      <c r="SO5" s="570"/>
      <c r="SP5" s="570"/>
      <c r="SQ5" s="570"/>
      <c r="SR5" s="570"/>
      <c r="SS5" s="570"/>
      <c r="ST5" s="570"/>
      <c r="SU5" s="570"/>
      <c r="SV5" s="570"/>
      <c r="SW5" s="570"/>
      <c r="SX5" s="570"/>
      <c r="SY5" s="570"/>
      <c r="SZ5" s="570"/>
      <c r="TA5" s="570"/>
      <c r="TB5" s="570"/>
      <c r="TC5" s="570"/>
      <c r="TD5" s="570"/>
      <c r="TE5" s="570"/>
      <c r="TF5" s="570"/>
      <c r="TG5" s="570"/>
      <c r="TH5" s="570"/>
      <c r="TI5" s="570"/>
      <c r="TJ5" s="570"/>
      <c r="TK5" s="570"/>
      <c r="TL5" s="570"/>
      <c r="TM5" s="570"/>
      <c r="TN5" s="570"/>
      <c r="TO5" s="570"/>
      <c r="TP5" s="570"/>
      <c r="TQ5" s="570"/>
      <c r="TR5" s="570"/>
      <c r="TS5" s="570"/>
    </row>
  </sheetData>
  <phoneticPr fontId="54" type="noConversion"/>
  <conditionalFormatting sqref="CT1:DA1">
    <cfRule type="expression" dxfId="6" priority="3">
      <formula>OR($P$156=1,$P$157=1)</formula>
    </cfRule>
  </conditionalFormatting>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85CF48-C81C-4D6E-B652-14DD12B4658F}">
  <sheetPr codeName="Foglio2">
    <pageSetUpPr fitToPage="1"/>
  </sheetPr>
  <dimension ref="A1:Q59"/>
  <sheetViews>
    <sheetView showGridLines="0" zoomScaleNormal="110" workbookViewId="0">
      <selection activeCell="K16" sqref="K16"/>
    </sheetView>
  </sheetViews>
  <sheetFormatPr defaultColWidth="0" defaultRowHeight="14.25" zeroHeight="1"/>
  <cols>
    <col min="1" max="2" width="11.5703125" style="186" customWidth="1"/>
    <col min="3" max="14" width="10" style="186" customWidth="1"/>
    <col min="15" max="15" width="9.5703125" style="186" customWidth="1"/>
    <col min="16" max="17" width="0" style="186" hidden="1" customWidth="1"/>
    <col min="18" max="16384" width="9.5703125" style="186" hidden="1"/>
  </cols>
  <sheetData>
    <row r="1" spans="1:14">
      <c r="A1" s="853"/>
      <c r="B1" s="853"/>
    </row>
    <row r="2" spans="1:14" ht="36" customHeight="1">
      <c r="A2" s="853"/>
      <c r="B2" s="853"/>
      <c r="C2" s="187"/>
      <c r="D2" s="854" t="s">
        <v>5666</v>
      </c>
      <c r="E2" s="855"/>
      <c r="F2" s="855"/>
      <c r="G2" s="855"/>
      <c r="H2" s="856" t="str">
        <f>CONCATENATE(" - ",UPPER(questionario!F15))</f>
        <v xml:space="preserve"> - </v>
      </c>
      <c r="I2" s="856"/>
      <c r="J2" s="856"/>
      <c r="K2" s="856"/>
      <c r="L2" s="856"/>
      <c r="M2" s="857"/>
      <c r="N2" s="188"/>
    </row>
    <row r="3" spans="1:14" ht="24" customHeight="1">
      <c r="A3" s="841"/>
      <c r="B3" s="841"/>
      <c r="C3" s="841"/>
      <c r="D3" s="841"/>
      <c r="E3" s="841"/>
      <c r="F3" s="841"/>
      <c r="G3" s="841"/>
      <c r="H3" s="841"/>
      <c r="I3" s="841"/>
      <c r="J3" s="841"/>
      <c r="K3" s="841"/>
      <c r="L3" s="841"/>
      <c r="M3" s="841"/>
      <c r="N3" s="841"/>
    </row>
    <row r="4" spans="1:14" ht="24" customHeight="1">
      <c r="A4" s="841" t="str">
        <f>CONCATENATE("Buongiorno ",PROPER(questionario!D8),".")</f>
        <v>Buongiorno .</v>
      </c>
      <c r="B4" s="841"/>
      <c r="C4" s="841"/>
      <c r="D4" s="841"/>
      <c r="E4" s="841"/>
      <c r="F4" s="841"/>
      <c r="G4" s="841"/>
      <c r="H4" s="841"/>
      <c r="I4" s="841"/>
      <c r="J4" s="841"/>
      <c r="K4" s="841"/>
      <c r="L4" s="841"/>
      <c r="M4" s="841"/>
      <c r="N4" s="841"/>
    </row>
    <row r="5" spans="1:14" ht="24" customHeight="1">
      <c r="A5" s="841" t="s">
        <v>315</v>
      </c>
      <c r="B5" s="841"/>
      <c r="C5" s="841"/>
      <c r="D5" s="841"/>
      <c r="E5" s="841"/>
      <c r="F5" s="841"/>
      <c r="G5" s="841"/>
      <c r="H5" s="841"/>
      <c r="I5" s="841"/>
      <c r="J5" s="841"/>
      <c r="K5" s="841"/>
      <c r="L5" s="841"/>
      <c r="M5" s="841"/>
      <c r="N5" s="841"/>
    </row>
    <row r="6" spans="1:14" ht="36" customHeight="1">
      <c r="A6" s="842" t="s">
        <v>316</v>
      </c>
      <c r="B6" s="842"/>
      <c r="C6" s="842"/>
      <c r="D6" s="842"/>
      <c r="E6" s="842"/>
      <c r="F6" s="842"/>
      <c r="G6" s="842"/>
      <c r="H6" s="842"/>
      <c r="I6" s="842"/>
      <c r="J6" s="842"/>
      <c r="K6" s="842"/>
      <c r="L6" s="842"/>
      <c r="M6" s="842"/>
      <c r="N6" s="842"/>
    </row>
    <row r="7" spans="1:14" ht="24" customHeight="1">
      <c r="A7" s="187"/>
      <c r="B7" s="187"/>
      <c r="C7" s="187"/>
      <c r="D7" s="187"/>
      <c r="E7" s="187"/>
      <c r="F7" s="187"/>
      <c r="G7" s="187"/>
      <c r="H7" s="187"/>
      <c r="I7" s="187"/>
      <c r="J7" s="187"/>
      <c r="K7" s="187"/>
      <c r="L7" s="187"/>
      <c r="M7" s="187"/>
      <c r="N7" s="187"/>
    </row>
    <row r="8" spans="1:14" ht="24" customHeight="1">
      <c r="A8" s="850"/>
      <c r="B8" s="851"/>
      <c r="C8" s="852" t="s">
        <v>33</v>
      </c>
      <c r="D8" s="852"/>
      <c r="E8" s="852"/>
      <c r="F8" s="852" t="s">
        <v>21</v>
      </c>
      <c r="G8" s="852"/>
      <c r="H8" s="852"/>
      <c r="I8" s="852" t="s">
        <v>34</v>
      </c>
      <c r="J8" s="852"/>
      <c r="K8" s="852"/>
      <c r="L8" s="852" t="s">
        <v>24</v>
      </c>
      <c r="M8" s="852"/>
      <c r="N8" s="852"/>
    </row>
    <row r="9" spans="1:14" ht="24" customHeight="1">
      <c r="A9" s="850"/>
      <c r="B9" s="851"/>
      <c r="C9" s="189" t="s">
        <v>12</v>
      </c>
      <c r="D9" s="190" t="s">
        <v>13</v>
      </c>
      <c r="E9" s="191" t="s">
        <v>33</v>
      </c>
      <c r="F9" s="189" t="s">
        <v>12</v>
      </c>
      <c r="G9" s="190" t="s">
        <v>13</v>
      </c>
      <c r="H9" s="191" t="s">
        <v>33</v>
      </c>
      <c r="I9" s="189" t="s">
        <v>12</v>
      </c>
      <c r="J9" s="190" t="s">
        <v>13</v>
      </c>
      <c r="K9" s="191" t="s">
        <v>33</v>
      </c>
      <c r="L9" s="189" t="s">
        <v>12</v>
      </c>
      <c r="M9" s="190" t="s">
        <v>13</v>
      </c>
      <c r="N9" s="191" t="s">
        <v>33</v>
      </c>
    </row>
    <row r="10" spans="1:14" ht="24" customHeight="1">
      <c r="A10" s="843" t="s">
        <v>37</v>
      </c>
      <c r="B10" s="844"/>
      <c r="C10" s="192">
        <f>+F10+I10+L10</f>
        <v>0</v>
      </c>
      <c r="D10" s="192">
        <f>+G10+J10+M10</f>
        <v>0</v>
      </c>
      <c r="E10" s="193">
        <f>C10+D10</f>
        <v>0</v>
      </c>
      <c r="F10" s="192">
        <f>+questionario!S123</f>
        <v>0</v>
      </c>
      <c r="G10" s="194">
        <f>+questionario!T123</f>
        <v>0</v>
      </c>
      <c r="H10" s="193">
        <f>+F10+G10</f>
        <v>0</v>
      </c>
      <c r="I10" s="192">
        <f>+questionario!V123</f>
        <v>0</v>
      </c>
      <c r="J10" s="194">
        <f>+questionario!W123</f>
        <v>0</v>
      </c>
      <c r="K10" s="193">
        <f>+I10+J10</f>
        <v>0</v>
      </c>
      <c r="L10" s="192">
        <f>+questionario!Y123</f>
        <v>0</v>
      </c>
      <c r="M10" s="194">
        <f>+questionario!Z123</f>
        <v>0</v>
      </c>
      <c r="N10" s="193">
        <f>+L10+M10</f>
        <v>0</v>
      </c>
    </row>
    <row r="11" spans="1:14" ht="24" customHeight="1">
      <c r="A11" s="845" t="s">
        <v>38</v>
      </c>
      <c r="B11" s="846"/>
      <c r="C11" s="218" t="str">
        <f>IF(C$10&gt;0,+(F11*F$10+I11*I$10+L11*L$10)/C$10,"0")</f>
        <v>0</v>
      </c>
      <c r="D11" s="219" t="str">
        <f>IF(D$10&gt;0,+(G11*G$10+J11*J$10+M11*M$10)/D$10,"0")</f>
        <v>0</v>
      </c>
      <c r="E11" s="220" t="str">
        <f>IF(C10&gt;0,IF(D10&gt;0,+(C11*C10+D11*D10)/E10,C11),D11)</f>
        <v>0</v>
      </c>
      <c r="F11" s="218" t="str">
        <f>+questionario!S124</f>
        <v>0</v>
      </c>
      <c r="G11" s="219" t="str">
        <f>+questionario!T124</f>
        <v>0</v>
      </c>
      <c r="H11" s="220" t="str">
        <f>IF(F10&gt;0,IF(G10&gt;0,+(F11*F10+G11*G10)/H10,F11),G11)</f>
        <v>0</v>
      </c>
      <c r="I11" s="218" t="str">
        <f>+questionario!V124</f>
        <v>0</v>
      </c>
      <c r="J11" s="219" t="str">
        <f>+questionario!W124</f>
        <v>0</v>
      </c>
      <c r="K11" s="220" t="str">
        <f>IF(I10&gt;0,IF(J10&gt;0,+(I11*I10+J11*J10)/K10,I11),J11)</f>
        <v>0</v>
      </c>
      <c r="L11" s="218" t="str">
        <f>+questionario!Y124</f>
        <v>0</v>
      </c>
      <c r="M11" s="219" t="str">
        <f>+questionario!Z124</f>
        <v>0</v>
      </c>
      <c r="N11" s="220" t="str">
        <f>IF(L10&gt;0,IF(M10&gt;0,+(L11*L10+M11*M10)/N10,L11),M11)</f>
        <v>0</v>
      </c>
    </row>
    <row r="12" spans="1:14" ht="24" customHeight="1">
      <c r="A12" s="845" t="s">
        <v>39</v>
      </c>
      <c r="B12" s="846"/>
      <c r="C12" s="218" t="str">
        <f>IF($C$10&gt;0,+(F12*$F$10+I12*$I$10+L12*$L$10)/$C$10,"0")</f>
        <v>0</v>
      </c>
      <c r="D12" s="219" t="str">
        <f>IF(D$10&gt;0,+(G12*G$10+J12*J$10+M12*M$10)/D$10,"0")</f>
        <v>0</v>
      </c>
      <c r="E12" s="220" t="str">
        <f>IF(C10&gt;0,IF(D10&gt;0,+(C12*C10+D12*D10)/E10,C12),D12)</f>
        <v>0</v>
      </c>
      <c r="F12" s="218" t="str">
        <f>+questionario!S125</f>
        <v>0</v>
      </c>
      <c r="G12" s="219" t="str">
        <f>+questionario!T125</f>
        <v>0</v>
      </c>
      <c r="H12" s="220" t="str">
        <f>IF(F10&gt;0,IF(G10&gt;0,+(F12*F10+G12*G10)/H10,F12),G12)</f>
        <v>0</v>
      </c>
      <c r="I12" s="218" t="str">
        <f>+questionario!V125</f>
        <v>0</v>
      </c>
      <c r="J12" s="219" t="str">
        <f>+questionario!W125</f>
        <v>0</v>
      </c>
      <c r="K12" s="220" t="str">
        <f>IF(I10&gt;0,IF(J10&gt;0,+(I12*I10+J12*J10)/K10,I12),J12)</f>
        <v>0</v>
      </c>
      <c r="L12" s="218" t="str">
        <f>+questionario!Y125</f>
        <v>0</v>
      </c>
      <c r="M12" s="219" t="str">
        <f>+questionario!Z125</f>
        <v>0</v>
      </c>
      <c r="N12" s="220" t="str">
        <f>IF(L10&gt;0,IF(M10&gt;0,+(L12*L10+M12*M10)/N10,L12),M12)</f>
        <v>0</v>
      </c>
    </row>
    <row r="13" spans="1:14" ht="24" customHeight="1">
      <c r="A13" s="845" t="s">
        <v>40</v>
      </c>
      <c r="B13" s="846"/>
      <c r="C13" s="218" t="str">
        <f>IF($C$10&gt;0,+(F13*$F$10+I13*$I$10+L13*$L$10)/$C$10,"0")</f>
        <v>0</v>
      </c>
      <c r="D13" s="219" t="str">
        <f>IF(D$10&gt;0,+(G13*G$10+J13*J$10+M13*M$10)/D$10,"0")</f>
        <v>0</v>
      </c>
      <c r="E13" s="220" t="str">
        <f>IF(C10&gt;0,IF(D10&gt;0,+E11-E12,C13),D13)</f>
        <v>0</v>
      </c>
      <c r="F13" s="218" t="str">
        <f>IF(F10&gt;0,+F11-F12,"0")</f>
        <v>0</v>
      </c>
      <c r="G13" s="219" t="str">
        <f>IF(G10&gt;0,+G11-G12,"0")</f>
        <v>0</v>
      </c>
      <c r="H13" s="220" t="str">
        <f>IF(F10&gt;0,IF(G10&gt;0,+H11-H12,F13),G13)</f>
        <v>0</v>
      </c>
      <c r="I13" s="218" t="str">
        <f>IF(I10&gt;0,+I11-I12,"0")</f>
        <v>0</v>
      </c>
      <c r="J13" s="219" t="str">
        <f>IF(J10&gt;0,+J11-J12,"0")</f>
        <v>0</v>
      </c>
      <c r="K13" s="220" t="str">
        <f>IF(I10&gt;0,IF(J10&gt;0,+K11-K12,I13),J13)</f>
        <v>0</v>
      </c>
      <c r="L13" s="218" t="str">
        <f>IF(L10&gt;0,+L11-L12,"0")</f>
        <v>0</v>
      </c>
      <c r="M13" s="219" t="str">
        <f>IF(M10&gt;0,+M11-M12,"0")</f>
        <v>0</v>
      </c>
      <c r="N13" s="220" t="str">
        <f>IF(L10&gt;0,IF(M10&gt;0,+N11-N12,L13),M13)</f>
        <v>0</v>
      </c>
    </row>
    <row r="14" spans="1:14" ht="24" customHeight="1">
      <c r="A14" s="847" t="s">
        <v>51</v>
      </c>
      <c r="B14" s="848"/>
      <c r="C14" s="195" t="str">
        <f>IF($C$10&gt;0,+(F14*$F$10+I14*$I$10+L14*$L$10)/$C$10,"0")</f>
        <v>0</v>
      </c>
      <c r="D14" s="196" t="str">
        <f>IF(D$10&gt;0,+(G14*G$10+J14*J$10+M14*M$10)/D$10,"0")</f>
        <v>0</v>
      </c>
      <c r="E14" s="197" t="str">
        <f>IF(C10&gt;0,IF(D10&gt;0,+E13/E11,C14),D14)</f>
        <v>0</v>
      </c>
      <c r="F14" s="195" t="str">
        <f>IF(F10&gt;0,+F13/F11,"0")</f>
        <v>0</v>
      </c>
      <c r="G14" s="196" t="str">
        <f>IF(G10&gt;0,+G13/G11,"0")</f>
        <v>0</v>
      </c>
      <c r="H14" s="197" t="str">
        <f>IF(F10&gt;0,IF(G10&gt;0,+H13/H11,F14),G14)</f>
        <v>0</v>
      </c>
      <c r="I14" s="195" t="str">
        <f>IF(I10&gt;0,+I13/I11,"0")</f>
        <v>0</v>
      </c>
      <c r="J14" s="196" t="str">
        <f>IF(J10&gt;0,+J13/J11,"0")</f>
        <v>0</v>
      </c>
      <c r="K14" s="197" t="str">
        <f>IF(I10&gt;0,IF(J10&gt;0,+K13/K11,I14),J14)</f>
        <v>0</v>
      </c>
      <c r="L14" s="195" t="str">
        <f>IF(L10&gt;0,+L13/L11,"0")</f>
        <v>0</v>
      </c>
      <c r="M14" s="196" t="str">
        <f>IF(M10&gt;0,+M13/M11,"0")</f>
        <v>0</v>
      </c>
      <c r="N14" s="197" t="str">
        <f>IF(L10&gt;0,IF(M10&gt;0,+N13/N11,L14),M14)</f>
        <v>0</v>
      </c>
    </row>
    <row r="15" spans="1:14" ht="24" customHeight="1">
      <c r="A15" s="849" t="s">
        <v>5667</v>
      </c>
      <c r="B15" s="849"/>
      <c r="C15" s="849"/>
      <c r="D15" s="849"/>
      <c r="E15" s="849"/>
      <c r="F15" s="849"/>
      <c r="G15" s="849"/>
      <c r="H15" s="849"/>
      <c r="I15" s="849"/>
      <c r="J15" s="849"/>
      <c r="K15" s="849"/>
      <c r="L15" s="849"/>
      <c r="M15" s="849"/>
      <c r="N15" s="849"/>
    </row>
    <row r="16" spans="1:14" ht="24" customHeight="1">
      <c r="A16" s="187"/>
      <c r="B16" s="187"/>
      <c r="C16" s="187"/>
      <c r="D16" s="187"/>
      <c r="E16" s="187"/>
      <c r="F16" s="187"/>
      <c r="G16" s="187"/>
      <c r="H16" s="187"/>
      <c r="I16" s="187"/>
      <c r="J16" s="187"/>
      <c r="K16" s="187"/>
      <c r="L16" s="187"/>
      <c r="M16" s="187"/>
      <c r="N16" s="187"/>
    </row>
    <row r="17" spans="1:17" ht="24" customHeight="1">
      <c r="A17" s="841" t="s">
        <v>317</v>
      </c>
      <c r="B17" s="841"/>
      <c r="C17" s="841"/>
      <c r="D17" s="841"/>
      <c r="E17" s="841"/>
      <c r="F17" s="841"/>
      <c r="G17" s="841"/>
      <c r="H17" s="841"/>
      <c r="I17" s="841"/>
      <c r="J17" s="841"/>
      <c r="K17" s="841"/>
      <c r="L17" s="841"/>
      <c r="M17" s="841"/>
      <c r="N17" s="841"/>
    </row>
    <row r="18" spans="1:17" ht="50.25" customHeight="1">
      <c r="A18" s="842" t="str">
        <f>CONCATENATE("Ci auguriamo di poter contare anche in futuro sulla sua attiva partecipazione, e provvederemo a informarla - all’indirizzo ",LOWER(questionario!B10)," che ha indicato sul questionario - non appena saranno disponibili i risultati dell’indagine.")</f>
        <v>Ci auguriamo di poter contare anche in futuro sulla sua attiva partecipazione, e provvederemo a informarla - all’indirizzo  che ha indicato sul questionario - non appena saranno disponibili i risultati dell’indagine.</v>
      </c>
      <c r="B18" s="842"/>
      <c r="C18" s="842"/>
      <c r="D18" s="842"/>
      <c r="E18" s="842"/>
      <c r="F18" s="842"/>
      <c r="G18" s="842"/>
      <c r="H18" s="842"/>
      <c r="I18" s="842"/>
      <c r="J18" s="842"/>
      <c r="K18" s="842"/>
      <c r="L18" s="842"/>
      <c r="M18" s="842"/>
      <c r="N18" s="842"/>
    </row>
    <row r="19" spans="1:17" ht="24" customHeight="1">
      <c r="A19" s="841" t="s">
        <v>318</v>
      </c>
      <c r="B19" s="841"/>
      <c r="C19" s="841"/>
      <c r="D19" s="841"/>
      <c r="E19" s="841"/>
      <c r="F19" s="841"/>
      <c r="G19" s="841"/>
      <c r="H19" s="841"/>
      <c r="I19" s="841"/>
      <c r="J19" s="841"/>
      <c r="K19" s="841"/>
      <c r="L19" s="841"/>
      <c r="M19" s="841"/>
      <c r="N19" s="841"/>
    </row>
    <row r="20" spans="1:17"/>
    <row r="21" spans="1:17"/>
    <row r="22" spans="1:17"/>
    <row r="23" spans="1:17" ht="18" customHeight="1">
      <c r="A23" s="198" t="s">
        <v>319</v>
      </c>
      <c r="B23" s="199"/>
      <c r="C23" s="199"/>
      <c r="D23" s="199"/>
      <c r="E23" s="200"/>
      <c r="F23" s="199"/>
      <c r="G23" s="199"/>
      <c r="H23" s="201"/>
      <c r="I23" s="8"/>
      <c r="J23" s="8"/>
      <c r="K23" s="8"/>
      <c r="L23" s="8"/>
      <c r="M23" s="8"/>
      <c r="N23" s="8"/>
      <c r="O23" s="8"/>
      <c r="P23" s="8"/>
      <c r="Q23" s="8"/>
    </row>
    <row r="24" spans="1:17" ht="18" customHeight="1">
      <c r="A24" s="202"/>
      <c r="B24" s="203"/>
      <c r="C24" s="203"/>
      <c r="D24" s="203"/>
      <c r="E24" s="203"/>
      <c r="F24" s="203"/>
      <c r="G24" s="203"/>
      <c r="H24" s="204"/>
      <c r="I24" s="482"/>
      <c r="J24" s="8"/>
      <c r="K24" s="8"/>
      <c r="L24" s="8"/>
      <c r="M24" s="8"/>
      <c r="N24" s="8"/>
      <c r="O24" s="8"/>
      <c r="P24" s="8"/>
      <c r="Q24" s="8"/>
    </row>
    <row r="25" spans="1:17" ht="18" customHeight="1">
      <c r="A25" s="205" t="s">
        <v>320</v>
      </c>
      <c r="B25" s="206"/>
      <c r="C25" s="206"/>
      <c r="D25" s="203"/>
      <c r="E25" s="203"/>
      <c r="F25" s="203"/>
      <c r="G25" s="207" t="s">
        <v>321</v>
      </c>
      <c r="H25" s="204"/>
      <c r="I25" s="482"/>
      <c r="J25" s="8"/>
      <c r="K25" s="8"/>
      <c r="L25" s="8"/>
      <c r="M25" s="8"/>
      <c r="N25" s="8"/>
      <c r="O25" s="8"/>
      <c r="P25" s="8"/>
      <c r="Q25" s="8"/>
    </row>
    <row r="26" spans="1:17" ht="18" customHeight="1">
      <c r="A26" s="205"/>
      <c r="B26" s="203"/>
      <c r="C26" s="203"/>
      <c r="D26" s="203"/>
      <c r="E26" s="203"/>
      <c r="F26" s="203"/>
      <c r="G26" s="206"/>
      <c r="H26" s="204"/>
      <c r="I26" s="483"/>
      <c r="J26" s="8"/>
      <c r="K26" s="8"/>
      <c r="L26" s="8"/>
      <c r="M26" s="8"/>
      <c r="N26" s="8"/>
      <c r="O26" s="8"/>
      <c r="P26" s="8"/>
      <c r="Q26" s="8"/>
    </row>
    <row r="27" spans="1:17" ht="18" customHeight="1">
      <c r="A27" s="205" t="s">
        <v>2984</v>
      </c>
      <c r="B27" s="203"/>
      <c r="C27" s="203"/>
      <c r="D27" s="203"/>
      <c r="E27" s="203"/>
      <c r="F27" s="203"/>
      <c r="G27" s="206">
        <v>9</v>
      </c>
      <c r="H27" s="204"/>
      <c r="I27" s="483"/>
      <c r="J27" s="8"/>
      <c r="K27" s="8"/>
      <c r="L27" s="8"/>
      <c r="M27" s="8"/>
      <c r="N27" s="8"/>
      <c r="O27" s="8"/>
      <c r="P27" s="8"/>
      <c r="Q27" s="8"/>
    </row>
    <row r="28" spans="1:17" ht="18" customHeight="1">
      <c r="A28" s="205" t="s">
        <v>5668</v>
      </c>
      <c r="B28" s="203"/>
      <c r="C28" s="203"/>
      <c r="D28" s="203"/>
      <c r="E28" s="203"/>
      <c r="F28" s="203"/>
      <c r="G28" s="206">
        <v>11</v>
      </c>
      <c r="H28" s="204"/>
      <c r="I28" s="483"/>
      <c r="J28" s="8"/>
      <c r="K28" s="8"/>
      <c r="L28" s="8"/>
      <c r="M28" s="8"/>
      <c r="N28" s="8"/>
      <c r="O28" s="8"/>
      <c r="P28" s="8"/>
      <c r="Q28" s="8"/>
    </row>
    <row r="29" spans="1:17" ht="18" customHeight="1">
      <c r="A29" s="205" t="s">
        <v>5669</v>
      </c>
      <c r="B29" s="203"/>
      <c r="C29" s="203"/>
      <c r="D29" s="203"/>
      <c r="E29" s="203"/>
      <c r="F29" s="203"/>
      <c r="G29" s="206">
        <f>AVERAGE(G27:G28)</f>
        <v>10</v>
      </c>
      <c r="H29" s="204"/>
      <c r="I29" s="483"/>
      <c r="J29" s="8"/>
      <c r="K29" s="8"/>
      <c r="L29" s="8"/>
      <c r="M29" s="8"/>
      <c r="N29" s="8"/>
      <c r="O29" s="8"/>
      <c r="P29" s="8"/>
      <c r="Q29" s="8"/>
    </row>
    <row r="30" spans="1:17" ht="18" customHeight="1">
      <c r="A30" s="205" t="s">
        <v>322</v>
      </c>
      <c r="B30" s="206"/>
      <c r="C30" s="206"/>
      <c r="D30" s="206"/>
      <c r="E30" s="206"/>
      <c r="F30" s="206"/>
      <c r="G30" s="206">
        <v>365</v>
      </c>
      <c r="H30" s="208"/>
      <c r="I30" s="483"/>
      <c r="J30" s="8"/>
      <c r="K30" s="8"/>
      <c r="L30" s="8"/>
      <c r="M30" s="8"/>
      <c r="N30" s="8"/>
      <c r="O30" s="8"/>
      <c r="P30" s="8"/>
      <c r="Q30" s="8"/>
    </row>
    <row r="31" spans="1:17" ht="18" customHeight="1">
      <c r="A31" s="205" t="s">
        <v>323</v>
      </c>
      <c r="B31" s="206"/>
      <c r="C31" s="206"/>
      <c r="D31" s="206"/>
      <c r="E31" s="206"/>
      <c r="F31" s="206"/>
      <c r="G31" s="206">
        <v>104</v>
      </c>
      <c r="H31" s="208"/>
      <c r="I31" s="483"/>
      <c r="J31" s="8"/>
      <c r="K31" s="8"/>
      <c r="L31" s="8"/>
      <c r="M31" s="484"/>
      <c r="N31" s="8"/>
      <c r="O31" s="8"/>
      <c r="P31" s="8"/>
      <c r="Q31" s="8"/>
    </row>
    <row r="32" spans="1:17" ht="18" customHeight="1">
      <c r="A32" s="205" t="s">
        <v>5670</v>
      </c>
      <c r="B32" s="206"/>
      <c r="C32" s="206"/>
      <c r="D32" s="206"/>
      <c r="E32" s="206"/>
      <c r="F32" s="206"/>
      <c r="G32" s="206">
        <v>11</v>
      </c>
      <c r="H32" s="208"/>
      <c r="I32" s="483"/>
      <c r="J32" s="8"/>
      <c r="K32" s="8"/>
      <c r="L32" s="8"/>
      <c r="M32" s="8"/>
      <c r="N32" s="8"/>
      <c r="O32" s="8"/>
      <c r="P32" s="8"/>
      <c r="Q32" s="8"/>
    </row>
    <row r="33" spans="1:17" ht="18" customHeight="1">
      <c r="A33" s="205" t="s">
        <v>324</v>
      </c>
      <c r="B33" s="203"/>
      <c r="C33" s="203"/>
      <c r="D33" s="203"/>
      <c r="E33" s="203"/>
      <c r="F33" s="203"/>
      <c r="G33" s="206">
        <v>33</v>
      </c>
      <c r="H33" s="204"/>
      <c r="I33" s="483"/>
      <c r="J33" s="8"/>
      <c r="K33" s="8"/>
      <c r="L33" s="8"/>
      <c r="M33" s="8"/>
      <c r="N33" s="8"/>
      <c r="O33" s="8"/>
      <c r="P33" s="8"/>
      <c r="Q33" s="8"/>
    </row>
    <row r="34" spans="1:17" ht="18" customHeight="1">
      <c r="A34" s="205" t="s">
        <v>325</v>
      </c>
      <c r="B34" s="203"/>
      <c r="C34" s="203"/>
      <c r="D34" s="203"/>
      <c r="E34" s="203"/>
      <c r="F34" s="203"/>
      <c r="G34" s="206">
        <v>40</v>
      </c>
      <c r="H34" s="204"/>
      <c r="I34" s="483"/>
      <c r="J34" s="8"/>
      <c r="K34" s="8"/>
      <c r="L34" s="8"/>
      <c r="M34" s="8"/>
      <c r="N34" s="8"/>
      <c r="O34" s="8"/>
      <c r="P34" s="8"/>
      <c r="Q34" s="8"/>
    </row>
    <row r="35" spans="1:17" ht="18" customHeight="1">
      <c r="A35" s="205" t="s">
        <v>326</v>
      </c>
      <c r="B35" s="203"/>
      <c r="C35" s="203"/>
      <c r="D35" s="203"/>
      <c r="E35" s="203"/>
      <c r="F35" s="203"/>
      <c r="G35" s="206">
        <v>60</v>
      </c>
      <c r="H35" s="204"/>
      <c r="I35" s="483"/>
      <c r="J35" s="8"/>
      <c r="K35" s="8"/>
      <c r="L35" s="8"/>
      <c r="M35" s="8"/>
      <c r="N35" s="8"/>
      <c r="O35" s="8"/>
      <c r="P35" s="8"/>
      <c r="Q35" s="8"/>
    </row>
    <row r="36" spans="1:17" ht="18" customHeight="1">
      <c r="A36" s="205" t="s">
        <v>327</v>
      </c>
      <c r="B36" s="203"/>
      <c r="C36" s="203"/>
      <c r="D36" s="203"/>
      <c r="E36" s="203"/>
      <c r="F36" s="203"/>
      <c r="G36" s="206">
        <f>500/G29</f>
        <v>50</v>
      </c>
      <c r="H36" s="204"/>
      <c r="I36" s="483"/>
      <c r="J36" s="8"/>
      <c r="K36" s="8"/>
      <c r="L36" s="8"/>
      <c r="M36" s="8"/>
      <c r="N36" s="8"/>
      <c r="O36" s="8"/>
      <c r="P36" s="8"/>
      <c r="Q36" s="8"/>
    </row>
    <row r="37" spans="1:17" ht="18" customHeight="1">
      <c r="A37" s="209" t="s">
        <v>5671</v>
      </c>
      <c r="B37" s="203"/>
      <c r="C37" s="203"/>
      <c r="D37" s="203"/>
      <c r="E37" s="203"/>
      <c r="F37" s="203"/>
      <c r="G37" s="210">
        <f>+((G30-G31-G33-G32)*((G34-(G35/60))/5))-G36</f>
        <v>1642.6</v>
      </c>
      <c r="H37" s="204"/>
      <c r="I37" s="8"/>
      <c r="J37" s="8"/>
      <c r="K37" s="8"/>
      <c r="L37" s="8"/>
      <c r="M37" s="8"/>
      <c r="N37" s="8"/>
      <c r="O37" s="8"/>
      <c r="P37" s="8"/>
      <c r="Q37" s="8"/>
    </row>
    <row r="38" spans="1:17" ht="18" customHeight="1">
      <c r="A38" s="205"/>
      <c r="B38" s="203"/>
      <c r="C38" s="203"/>
      <c r="D38" s="203"/>
      <c r="E38" s="203"/>
      <c r="F38" s="203"/>
      <c r="G38" s="206"/>
      <c r="H38" s="204"/>
      <c r="I38" s="8"/>
      <c r="J38" s="8"/>
      <c r="K38" s="8"/>
      <c r="L38" s="8"/>
      <c r="M38" s="8"/>
      <c r="N38" s="8"/>
      <c r="O38" s="8"/>
      <c r="P38" s="8"/>
      <c r="Q38" s="8"/>
    </row>
    <row r="39" spans="1:17" ht="18" customHeight="1">
      <c r="A39" s="205" t="s">
        <v>328</v>
      </c>
      <c r="B39" s="203"/>
      <c r="C39" s="203"/>
      <c r="D39" s="203"/>
      <c r="E39" s="203"/>
      <c r="F39" s="203"/>
      <c r="G39" s="206">
        <f>100/G29</f>
        <v>10</v>
      </c>
      <c r="H39" s="204"/>
      <c r="I39" s="8"/>
      <c r="J39" s="8"/>
      <c r="K39" s="8"/>
      <c r="L39" s="8"/>
      <c r="M39" s="8"/>
      <c r="N39" s="8"/>
      <c r="O39" s="8"/>
      <c r="P39" s="8"/>
      <c r="Q39" s="8"/>
    </row>
    <row r="40" spans="1:17" ht="18" customHeight="1">
      <c r="A40" s="205" t="s">
        <v>311</v>
      </c>
      <c r="B40" s="203"/>
      <c r="C40" s="203"/>
      <c r="D40" s="203"/>
      <c r="E40" s="203"/>
      <c r="F40" s="203"/>
      <c r="G40" s="206">
        <f>100/G29</f>
        <v>10</v>
      </c>
      <c r="H40" s="204"/>
      <c r="I40" s="8"/>
      <c r="J40" s="8"/>
      <c r="K40" s="8"/>
      <c r="L40" s="8"/>
      <c r="M40" s="8"/>
      <c r="N40" s="8"/>
      <c r="O40" s="8"/>
      <c r="P40" s="8"/>
      <c r="Q40" s="8"/>
    </row>
    <row r="41" spans="1:17" ht="18" customHeight="1">
      <c r="A41" s="205" t="s">
        <v>44</v>
      </c>
      <c r="B41" s="203"/>
      <c r="C41" s="203"/>
      <c r="D41" s="203"/>
      <c r="E41" s="203"/>
      <c r="F41" s="203"/>
      <c r="G41" s="206">
        <f>100/G29</f>
        <v>10</v>
      </c>
      <c r="H41" s="204"/>
      <c r="I41" s="8"/>
      <c r="J41" s="8"/>
      <c r="K41" s="8"/>
      <c r="L41" s="8"/>
      <c r="M41" s="8"/>
      <c r="N41" s="8"/>
      <c r="O41" s="8"/>
      <c r="P41" s="8"/>
      <c r="Q41" s="8"/>
    </row>
    <row r="42" spans="1:17" ht="18" customHeight="1">
      <c r="A42" s="205" t="s">
        <v>329</v>
      </c>
      <c r="B42" s="203"/>
      <c r="C42" s="203"/>
      <c r="D42" s="203"/>
      <c r="E42" s="203"/>
      <c r="F42" s="203"/>
      <c r="G42" s="206">
        <f>100/G29</f>
        <v>10</v>
      </c>
      <c r="H42" s="204"/>
      <c r="I42" s="8"/>
      <c r="J42" s="8"/>
      <c r="K42" s="8"/>
      <c r="L42" s="8"/>
      <c r="M42" s="8"/>
      <c r="N42" s="8"/>
      <c r="O42" s="211"/>
      <c r="P42" s="8"/>
      <c r="Q42" s="8"/>
    </row>
    <row r="43" spans="1:17" ht="18" customHeight="1">
      <c r="A43" s="205" t="s">
        <v>330</v>
      </c>
      <c r="B43" s="203"/>
      <c r="C43" s="203"/>
      <c r="D43" s="203"/>
      <c r="E43" s="203"/>
      <c r="F43" s="203"/>
      <c r="G43" s="206">
        <f>100/G29</f>
        <v>10</v>
      </c>
      <c r="H43" s="204"/>
      <c r="I43" s="8"/>
      <c r="J43" s="8"/>
      <c r="K43" s="8"/>
      <c r="L43" s="8"/>
      <c r="M43" s="8"/>
      <c r="N43" s="8"/>
      <c r="O43" s="8"/>
      <c r="P43" s="8"/>
      <c r="Q43" s="8"/>
    </row>
    <row r="44" spans="1:17" ht="18" customHeight="1">
      <c r="A44" s="205" t="s">
        <v>47</v>
      </c>
      <c r="B44" s="203"/>
      <c r="C44" s="203"/>
      <c r="D44" s="203"/>
      <c r="E44" s="203"/>
      <c r="F44" s="203"/>
      <c r="G44" s="206">
        <f>100/G29</f>
        <v>10</v>
      </c>
      <c r="H44" s="204"/>
      <c r="I44" s="8"/>
      <c r="J44" s="8"/>
      <c r="K44" s="8"/>
      <c r="L44" s="8"/>
      <c r="M44" s="8"/>
      <c r="N44" s="8"/>
      <c r="O44" s="8"/>
      <c r="P44" s="8"/>
      <c r="Q44" s="8"/>
    </row>
    <row r="45" spans="1:17" ht="18" customHeight="1">
      <c r="A45" s="205" t="s">
        <v>331</v>
      </c>
      <c r="B45" s="203"/>
      <c r="C45" s="203"/>
      <c r="D45" s="203"/>
      <c r="E45" s="203"/>
      <c r="F45" s="203"/>
      <c r="G45" s="206">
        <f>100/G29</f>
        <v>10</v>
      </c>
      <c r="H45" s="204"/>
      <c r="I45" s="8"/>
      <c r="J45" s="8"/>
      <c r="K45" s="8"/>
      <c r="L45" s="8"/>
      <c r="M45" s="8"/>
      <c r="N45" s="8"/>
      <c r="O45" s="8"/>
      <c r="P45" s="8"/>
      <c r="Q45" s="8"/>
    </row>
    <row r="46" spans="1:17" ht="18" customHeight="1">
      <c r="A46" s="209" t="s">
        <v>332</v>
      </c>
      <c r="B46" s="203"/>
      <c r="C46" s="203"/>
      <c r="D46" s="203"/>
      <c r="E46" s="203"/>
      <c r="F46" s="203"/>
      <c r="G46" s="212">
        <f>SUM(G39:G45)</f>
        <v>70</v>
      </c>
      <c r="H46" s="204"/>
      <c r="I46" s="8"/>
      <c r="J46" s="8"/>
      <c r="K46" s="8"/>
      <c r="L46" s="8"/>
      <c r="M46" s="8"/>
      <c r="N46" s="8"/>
      <c r="O46" s="8"/>
      <c r="P46" s="8"/>
      <c r="Q46" s="8"/>
    </row>
    <row r="47" spans="1:17" ht="18" customHeight="1">
      <c r="A47" s="205"/>
      <c r="B47" s="206"/>
      <c r="C47" s="206"/>
      <c r="D47" s="203"/>
      <c r="E47" s="203"/>
      <c r="F47" s="203"/>
      <c r="G47" s="203"/>
      <c r="H47" s="204"/>
      <c r="I47" s="8"/>
      <c r="J47" s="8"/>
      <c r="K47" s="8"/>
      <c r="L47" s="8"/>
      <c r="M47" s="8"/>
      <c r="N47" s="8"/>
      <c r="O47" s="8"/>
      <c r="P47" s="8"/>
      <c r="Q47" s="8"/>
    </row>
    <row r="48" spans="1:17" ht="18" customHeight="1">
      <c r="A48" s="213" t="s">
        <v>333</v>
      </c>
      <c r="B48" s="214"/>
      <c r="C48" s="215"/>
      <c r="D48" s="214"/>
      <c r="E48" s="214"/>
      <c r="F48" s="214"/>
      <c r="G48" s="216">
        <f>G46/G37</f>
        <v>4.2615365883355655E-2</v>
      </c>
      <c r="H48" s="217"/>
      <c r="I48" s="8"/>
      <c r="J48" s="8"/>
      <c r="K48" s="8"/>
      <c r="L48" s="8"/>
      <c r="M48" s="8"/>
      <c r="N48" s="8"/>
      <c r="O48" s="8"/>
      <c r="P48" s="8"/>
      <c r="Q48" s="8"/>
    </row>
    <row r="49" spans="4:10" ht="18" customHeight="1"/>
    <row r="59" spans="4:10" hidden="1">
      <c r="D59" s="186">
        <f>+D55+SUM(D56:E58)</f>
        <v>0</v>
      </c>
      <c r="F59" s="186">
        <f>+F55+SUM(F56:G58)</f>
        <v>0</v>
      </c>
      <c r="H59" s="186">
        <f>+H55+SUM(H56:I58)</f>
        <v>0</v>
      </c>
      <c r="J59" s="186">
        <f>+J55+SUM(J56:K58)</f>
        <v>0</v>
      </c>
    </row>
  </sheetData>
  <mergeCells count="21">
    <mergeCell ref="A5:N5"/>
    <mergeCell ref="A1:B2"/>
    <mergeCell ref="D2:G2"/>
    <mergeCell ref="H2:M2"/>
    <mergeCell ref="A3:N3"/>
    <mergeCell ref="A4:N4"/>
    <mergeCell ref="A6:N6"/>
    <mergeCell ref="A8:B9"/>
    <mergeCell ref="C8:E8"/>
    <mergeCell ref="F8:H8"/>
    <mergeCell ref="I8:K8"/>
    <mergeCell ref="L8:N8"/>
    <mergeCell ref="A17:N17"/>
    <mergeCell ref="A18:N18"/>
    <mergeCell ref="A19:N19"/>
    <mergeCell ref="A10:B10"/>
    <mergeCell ref="A11:B11"/>
    <mergeCell ref="A12:B12"/>
    <mergeCell ref="A13:B13"/>
    <mergeCell ref="A14:B14"/>
    <mergeCell ref="A15:N15"/>
  </mergeCells>
  <pageMargins left="0.7" right="0.7" top="0.75" bottom="0.75" header="0.3" footer="0.3"/>
  <pageSetup paperSize="9" scale="91"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21367B-8349-46AD-95CC-E9FFAD5E8A66}">
  <sheetPr>
    <tabColor rgb="FFFF0000"/>
    <pageSetUpPr fitToPage="1"/>
  </sheetPr>
  <dimension ref="A1:H14"/>
  <sheetViews>
    <sheetView showGridLines="0" zoomScaleNormal="100" workbookViewId="0">
      <selection sqref="A1:XFD1048576"/>
    </sheetView>
  </sheetViews>
  <sheetFormatPr defaultColWidth="9.5703125" defaultRowHeight="14.25"/>
  <cols>
    <col min="1" max="2" width="11.5703125" style="186" customWidth="1"/>
    <col min="3" max="8" width="10" style="186" customWidth="1"/>
    <col min="9" max="11" width="9.5703125" style="186" customWidth="1"/>
    <col min="12" max="16384" width="9.5703125" style="186"/>
  </cols>
  <sheetData>
    <row r="1" spans="1:8" ht="24" customHeight="1">
      <c r="A1" s="850"/>
      <c r="B1" s="851"/>
      <c r="C1" s="852" t="s">
        <v>21</v>
      </c>
      <c r="D1" s="852"/>
      <c r="E1" s="852" t="s">
        <v>34</v>
      </c>
      <c r="F1" s="852"/>
      <c r="G1" s="852" t="s">
        <v>24</v>
      </c>
      <c r="H1" s="852"/>
    </row>
    <row r="2" spans="1:8" ht="24" customHeight="1">
      <c r="A2" s="850"/>
      <c r="B2" s="851"/>
      <c r="C2" s="189" t="s">
        <v>12</v>
      </c>
      <c r="D2" s="190" t="s">
        <v>13</v>
      </c>
      <c r="E2" s="189" t="s">
        <v>12</v>
      </c>
      <c r="F2" s="190" t="s">
        <v>13</v>
      </c>
      <c r="G2" s="189" t="s">
        <v>12</v>
      </c>
      <c r="H2" s="190" t="s">
        <v>13</v>
      </c>
    </row>
    <row r="3" spans="1:8" ht="24" customHeight="1">
      <c r="A3" s="845" t="s">
        <v>38</v>
      </c>
      <c r="B3" s="846"/>
      <c r="C3" s="218" t="str">
        <f>+'feedback assenze'!F11</f>
        <v>0</v>
      </c>
      <c r="D3" s="219" t="str">
        <f>+'feedback assenze'!G11</f>
        <v>0</v>
      </c>
      <c r="E3" s="218" t="str">
        <f>+'feedback assenze'!I11</f>
        <v>0</v>
      </c>
      <c r="F3" s="219" t="str">
        <f>+'feedback assenze'!J11</f>
        <v>0</v>
      </c>
      <c r="G3" s="218" t="str">
        <f>+'feedback assenze'!L11</f>
        <v>0</v>
      </c>
      <c r="H3" s="219" t="str">
        <f>+'feedback assenze'!M11</f>
        <v>0</v>
      </c>
    </row>
    <row r="4" spans="1:8" ht="24" customHeight="1">
      <c r="A4" s="845" t="s">
        <v>39</v>
      </c>
      <c r="B4" s="846"/>
      <c r="C4" s="218" t="str">
        <f>+'feedback assenze'!F12</f>
        <v>0</v>
      </c>
      <c r="D4" s="219" t="str">
        <f>+'feedback assenze'!G12</f>
        <v>0</v>
      </c>
      <c r="E4" s="218" t="str">
        <f>+'feedback assenze'!I12</f>
        <v>0</v>
      </c>
      <c r="F4" s="219" t="str">
        <f>+'feedback assenze'!J12</f>
        <v>0</v>
      </c>
      <c r="G4" s="218" t="str">
        <f>+'feedback assenze'!L12</f>
        <v>0</v>
      </c>
      <c r="H4" s="219" t="str">
        <f>+'feedback assenze'!M12</f>
        <v>0</v>
      </c>
    </row>
    <row r="5" spans="1:8" ht="24" customHeight="1">
      <c r="A5" s="845" t="s">
        <v>40</v>
      </c>
      <c r="B5" s="846"/>
      <c r="C5" s="218" t="str">
        <f>+'feedback assenze'!F13</f>
        <v>0</v>
      </c>
      <c r="D5" s="219" t="str">
        <f>+'feedback assenze'!G13</f>
        <v>0</v>
      </c>
      <c r="E5" s="218" t="str">
        <f>+'feedback assenze'!I13</f>
        <v>0</v>
      </c>
      <c r="F5" s="219" t="str">
        <f>+'feedback assenze'!J13</f>
        <v>0</v>
      </c>
      <c r="G5" s="218" t="str">
        <f>+'feedback assenze'!L13</f>
        <v>0</v>
      </c>
      <c r="H5" s="219" t="str">
        <f>+'feedback assenze'!M13</f>
        <v>0</v>
      </c>
    </row>
    <row r="6" spans="1:8" ht="24" customHeight="1">
      <c r="A6" s="847" t="s">
        <v>51</v>
      </c>
      <c r="B6" s="848"/>
      <c r="C6" s="573" t="str">
        <f>+'feedback assenze'!F14</f>
        <v>0</v>
      </c>
      <c r="D6" s="573" t="str">
        <f>+'feedback assenze'!G14</f>
        <v>0</v>
      </c>
      <c r="E6" s="573" t="str">
        <f>+'feedback assenze'!I14</f>
        <v>0</v>
      </c>
      <c r="F6" s="573" t="str">
        <f>+'feedback assenze'!J14</f>
        <v>0</v>
      </c>
      <c r="G6" s="573" t="str">
        <f>+'feedback assenze'!L14</f>
        <v>0</v>
      </c>
      <c r="H6" s="573" t="str">
        <f>+'feedback assenze'!M14</f>
        <v>0</v>
      </c>
    </row>
    <row r="7" spans="1:8" ht="18" customHeight="1"/>
    <row r="8" spans="1:8">
      <c r="A8" s="853" t="s">
        <v>6189</v>
      </c>
      <c r="B8" s="853"/>
      <c r="C8" s="853"/>
    </row>
    <row r="9" spans="1:8">
      <c r="A9" s="853" t="s">
        <v>21</v>
      </c>
      <c r="B9" s="574" t="s">
        <v>12</v>
      </c>
      <c r="C9" s="575">
        <v>0.03</v>
      </c>
    </row>
    <row r="10" spans="1:8">
      <c r="A10" s="853"/>
      <c r="B10" s="576" t="s">
        <v>13</v>
      </c>
      <c r="C10" s="577">
        <v>0.05</v>
      </c>
    </row>
    <row r="11" spans="1:8">
      <c r="A11" s="853" t="s">
        <v>22</v>
      </c>
      <c r="B11" s="574" t="s">
        <v>12</v>
      </c>
      <c r="C11" s="575">
        <v>7.0000000000000007E-2</v>
      </c>
    </row>
    <row r="12" spans="1:8">
      <c r="A12" s="853"/>
      <c r="B12" s="576" t="s">
        <v>13</v>
      </c>
      <c r="C12" s="577">
        <v>0.09</v>
      </c>
    </row>
    <row r="13" spans="1:8">
      <c r="A13" s="853" t="s">
        <v>24</v>
      </c>
      <c r="B13" s="574" t="s">
        <v>12</v>
      </c>
      <c r="C13" s="575">
        <v>0.12</v>
      </c>
    </row>
    <row r="14" spans="1:8">
      <c r="A14" s="853"/>
      <c r="B14" s="576" t="s">
        <v>13</v>
      </c>
      <c r="C14" s="577">
        <v>0.15</v>
      </c>
    </row>
  </sheetData>
  <mergeCells count="12">
    <mergeCell ref="A13:A14"/>
    <mergeCell ref="A1:B2"/>
    <mergeCell ref="C1:D1"/>
    <mergeCell ref="E1:F1"/>
    <mergeCell ref="G1:H1"/>
    <mergeCell ref="A3:B3"/>
    <mergeCell ref="A4:B4"/>
    <mergeCell ref="A5:B5"/>
    <mergeCell ref="A6:B6"/>
    <mergeCell ref="A8:C8"/>
    <mergeCell ref="A9:A10"/>
    <mergeCell ref="A11:A12"/>
  </mergeCells>
  <conditionalFormatting sqref="C6">
    <cfRule type="expression" dxfId="5" priority="1">
      <formula>$C$6&gt;$C$9</formula>
    </cfRule>
  </conditionalFormatting>
  <conditionalFormatting sqref="D6">
    <cfRule type="expression" dxfId="4" priority="2">
      <formula>$D$6&gt;$C$10</formula>
    </cfRule>
  </conditionalFormatting>
  <conditionalFormatting sqref="E6">
    <cfRule type="expression" dxfId="3" priority="3">
      <formula>$E$6&gt;$C$11</formula>
    </cfRule>
  </conditionalFormatting>
  <conditionalFormatting sqref="F6">
    <cfRule type="expression" dxfId="2" priority="4">
      <formula>$F$6&gt;$C$12</formula>
    </cfRule>
  </conditionalFormatting>
  <conditionalFormatting sqref="G6">
    <cfRule type="expression" dxfId="1" priority="5">
      <formula>$G$6&gt;$C$13</formula>
    </cfRule>
  </conditionalFormatting>
  <conditionalFormatting sqref="H6">
    <cfRule type="expression" dxfId="0" priority="6">
      <formula>$H$6&gt;$C$14</formula>
    </cfRule>
  </conditionalFormatting>
  <pageMargins left="0.7" right="0.7" top="0.75" bottom="0.75" header="0.3" footer="0.3"/>
  <pageSetup paperSize="9" scale="91"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87D0F1-5E01-4E15-9761-F7823F1A8996}">
  <sheetPr codeName="Foglio1"/>
  <dimension ref="A1:J3236"/>
  <sheetViews>
    <sheetView topLeftCell="B1" workbookViewId="0">
      <selection activeCell="E18" sqref="E18"/>
    </sheetView>
  </sheetViews>
  <sheetFormatPr defaultColWidth="72.140625" defaultRowHeight="14.25"/>
  <cols>
    <col min="1" max="1" width="11.85546875" style="222" hidden="1" customWidth="1"/>
    <col min="2" max="2" width="11.85546875" style="225" customWidth="1"/>
    <col min="3" max="3" width="72.140625" style="226" customWidth="1"/>
    <col min="4" max="4" width="10" style="222" customWidth="1"/>
    <col min="5" max="9" width="9.140625" style="222" customWidth="1"/>
    <col min="10" max="10" width="10" style="222" customWidth="1"/>
    <col min="11" max="254" width="9.140625" style="222" customWidth="1"/>
    <col min="255" max="255" width="11.85546875" style="222" customWidth="1"/>
    <col min="256" max="16384" width="72.140625" style="222"/>
  </cols>
  <sheetData>
    <row r="1" spans="1:10" ht="28.5">
      <c r="A1" s="221">
        <v>1</v>
      </c>
      <c r="B1" s="225" t="s">
        <v>3029</v>
      </c>
    </row>
    <row r="2" spans="1:10" ht="26.45" customHeight="1">
      <c r="A2" s="223">
        <v>2</v>
      </c>
      <c r="B2" s="225" t="s">
        <v>334</v>
      </c>
      <c r="C2" s="226" t="s">
        <v>3030</v>
      </c>
      <c r="D2" s="224"/>
      <c r="E2" s="224"/>
      <c r="F2" s="224"/>
      <c r="G2" s="224"/>
      <c r="H2" s="224"/>
      <c r="I2" s="224"/>
      <c r="J2" s="224"/>
    </row>
    <row r="3" spans="1:10" s="224" customFormat="1">
      <c r="A3" s="223">
        <v>3</v>
      </c>
      <c r="B3" s="225" t="s">
        <v>335</v>
      </c>
      <c r="C3" s="226" t="s">
        <v>3031</v>
      </c>
    </row>
    <row r="4" spans="1:10" s="224" customFormat="1">
      <c r="A4" s="223">
        <v>4</v>
      </c>
      <c r="B4" s="225" t="s">
        <v>336</v>
      </c>
      <c r="C4" s="226" t="s">
        <v>3032</v>
      </c>
    </row>
    <row r="5" spans="1:10" s="224" customFormat="1">
      <c r="A5" s="223">
        <v>5</v>
      </c>
      <c r="B5" s="225" t="s">
        <v>3033</v>
      </c>
      <c r="C5" s="226" t="s">
        <v>3032</v>
      </c>
    </row>
    <row r="6" spans="1:10" s="224" customFormat="1">
      <c r="A6" s="223">
        <v>6</v>
      </c>
      <c r="B6" s="225" t="s">
        <v>3034</v>
      </c>
      <c r="C6" s="226" t="s">
        <v>3032</v>
      </c>
    </row>
    <row r="7" spans="1:10" s="224" customFormat="1">
      <c r="A7" s="223">
        <v>7</v>
      </c>
      <c r="B7" s="225" t="s">
        <v>337</v>
      </c>
      <c r="C7" s="226" t="s">
        <v>338</v>
      </c>
    </row>
    <row r="8" spans="1:10" s="224" customFormat="1">
      <c r="A8" s="223">
        <v>8</v>
      </c>
      <c r="B8" s="225" t="s">
        <v>339</v>
      </c>
      <c r="C8" s="226" t="s">
        <v>338</v>
      </c>
    </row>
    <row r="9" spans="1:10" s="224" customFormat="1">
      <c r="A9" s="223">
        <v>9</v>
      </c>
      <c r="B9" s="225" t="s">
        <v>340</v>
      </c>
      <c r="C9" s="226" t="s">
        <v>338</v>
      </c>
    </row>
    <row r="10" spans="1:10" s="224" customFormat="1">
      <c r="A10" s="223">
        <v>10</v>
      </c>
      <c r="B10" s="225" t="s">
        <v>341</v>
      </c>
      <c r="C10" s="226" t="s">
        <v>342</v>
      </c>
    </row>
    <row r="11" spans="1:10" s="224" customFormat="1">
      <c r="A11" s="223">
        <v>11</v>
      </c>
      <c r="B11" s="225" t="s">
        <v>343</v>
      </c>
      <c r="C11" s="226" t="s">
        <v>3035</v>
      </c>
    </row>
    <row r="12" spans="1:10" s="224" customFormat="1">
      <c r="A12" s="223">
        <v>12</v>
      </c>
      <c r="B12" s="225" t="s">
        <v>3036</v>
      </c>
      <c r="C12" s="226" t="s">
        <v>3037</v>
      </c>
    </row>
    <row r="13" spans="1:10" s="224" customFormat="1">
      <c r="A13" s="223">
        <v>13</v>
      </c>
      <c r="B13" s="225" t="s">
        <v>3038</v>
      </c>
      <c r="C13" s="226" t="s">
        <v>3039</v>
      </c>
    </row>
    <row r="14" spans="1:10" s="224" customFormat="1">
      <c r="A14" s="223">
        <v>14</v>
      </c>
      <c r="B14" s="225" t="s">
        <v>3040</v>
      </c>
      <c r="C14" s="226" t="s">
        <v>3041</v>
      </c>
    </row>
    <row r="15" spans="1:10" s="224" customFormat="1">
      <c r="A15" s="223">
        <v>15</v>
      </c>
      <c r="B15" s="225" t="s">
        <v>344</v>
      </c>
      <c r="C15" s="226" t="s">
        <v>3042</v>
      </c>
    </row>
    <row r="16" spans="1:10" s="224" customFormat="1">
      <c r="A16" s="223">
        <v>16</v>
      </c>
      <c r="B16" s="225" t="s">
        <v>345</v>
      </c>
      <c r="C16" s="226" t="s">
        <v>3042</v>
      </c>
    </row>
    <row r="17" spans="1:3" s="224" customFormat="1">
      <c r="A17" s="223">
        <v>17</v>
      </c>
      <c r="B17" s="225" t="s">
        <v>346</v>
      </c>
      <c r="C17" s="226" t="s">
        <v>3043</v>
      </c>
    </row>
    <row r="18" spans="1:3" s="224" customFormat="1">
      <c r="A18" s="223">
        <v>18</v>
      </c>
      <c r="B18" s="225" t="s">
        <v>347</v>
      </c>
      <c r="C18" s="226" t="s">
        <v>3043</v>
      </c>
    </row>
    <row r="19" spans="1:3" s="224" customFormat="1">
      <c r="A19" s="223">
        <v>19</v>
      </c>
      <c r="B19" s="225" t="s">
        <v>348</v>
      </c>
      <c r="C19" s="226" t="s">
        <v>349</v>
      </c>
    </row>
    <row r="20" spans="1:3" s="224" customFormat="1">
      <c r="A20" s="223">
        <v>20</v>
      </c>
      <c r="B20" s="225" t="s">
        <v>350</v>
      </c>
      <c r="C20" s="226" t="s">
        <v>349</v>
      </c>
    </row>
    <row r="21" spans="1:3" s="224" customFormat="1">
      <c r="A21" s="223">
        <v>21</v>
      </c>
      <c r="B21" s="225" t="s">
        <v>351</v>
      </c>
      <c r="C21" s="226" t="s">
        <v>349</v>
      </c>
    </row>
    <row r="22" spans="1:3" s="224" customFormat="1">
      <c r="A22" s="223">
        <v>22</v>
      </c>
      <c r="B22" s="225" t="s">
        <v>352</v>
      </c>
      <c r="C22" s="226" t="s">
        <v>353</v>
      </c>
    </row>
    <row r="23" spans="1:3" s="224" customFormat="1">
      <c r="A23" s="223">
        <v>23</v>
      </c>
      <c r="B23" s="225" t="s">
        <v>354</v>
      </c>
      <c r="C23" s="226" t="s">
        <v>353</v>
      </c>
    </row>
    <row r="24" spans="1:3" s="224" customFormat="1">
      <c r="A24" s="223">
        <v>24</v>
      </c>
      <c r="B24" s="225" t="s">
        <v>355</v>
      </c>
      <c r="C24" s="226" t="s">
        <v>353</v>
      </c>
    </row>
    <row r="25" spans="1:3" s="224" customFormat="1">
      <c r="A25" s="223">
        <v>25</v>
      </c>
      <c r="B25" s="225" t="s">
        <v>356</v>
      </c>
      <c r="C25" s="226" t="s">
        <v>357</v>
      </c>
    </row>
    <row r="26" spans="1:3" s="224" customFormat="1">
      <c r="A26" s="223">
        <v>26</v>
      </c>
      <c r="B26" s="225" t="s">
        <v>358</v>
      </c>
      <c r="C26" s="226" t="s">
        <v>357</v>
      </c>
    </row>
    <row r="27" spans="1:3" s="224" customFormat="1">
      <c r="A27" s="223">
        <v>27</v>
      </c>
      <c r="B27" s="225" t="s">
        <v>359</v>
      </c>
      <c r="C27" s="226" t="s">
        <v>357</v>
      </c>
    </row>
    <row r="28" spans="1:3" s="224" customFormat="1">
      <c r="A28" s="223">
        <v>28</v>
      </c>
      <c r="B28" s="225" t="s">
        <v>360</v>
      </c>
      <c r="C28" s="226" t="s">
        <v>3044</v>
      </c>
    </row>
    <row r="29" spans="1:3" s="224" customFormat="1">
      <c r="A29" s="223">
        <v>29</v>
      </c>
      <c r="B29" s="225" t="s">
        <v>361</v>
      </c>
      <c r="C29" s="226" t="s">
        <v>3045</v>
      </c>
    </row>
    <row r="30" spans="1:3" s="224" customFormat="1">
      <c r="A30" s="223">
        <v>30</v>
      </c>
      <c r="B30" s="225" t="s">
        <v>3046</v>
      </c>
      <c r="C30" s="226" t="s">
        <v>362</v>
      </c>
    </row>
    <row r="31" spans="1:3" s="224" customFormat="1">
      <c r="A31" s="223">
        <v>31</v>
      </c>
      <c r="B31" s="225" t="s">
        <v>3047</v>
      </c>
      <c r="C31" s="226" t="s">
        <v>3048</v>
      </c>
    </row>
    <row r="32" spans="1:3" s="224" customFormat="1">
      <c r="A32" s="223">
        <v>32</v>
      </c>
      <c r="B32" s="225" t="s">
        <v>3049</v>
      </c>
      <c r="C32" s="226" t="s">
        <v>3050</v>
      </c>
    </row>
    <row r="33" spans="1:3" s="224" customFormat="1">
      <c r="A33" s="223">
        <v>33</v>
      </c>
      <c r="B33" s="225" t="s">
        <v>363</v>
      </c>
      <c r="C33" s="226" t="s">
        <v>3051</v>
      </c>
    </row>
    <row r="34" spans="1:3" s="224" customFormat="1">
      <c r="A34" s="223">
        <v>34</v>
      </c>
      <c r="B34" s="225" t="s">
        <v>364</v>
      </c>
      <c r="C34" s="226" t="s">
        <v>3051</v>
      </c>
    </row>
    <row r="35" spans="1:3" s="224" customFormat="1">
      <c r="A35" s="223">
        <v>35</v>
      </c>
      <c r="B35" s="225" t="s">
        <v>365</v>
      </c>
      <c r="C35" s="226" t="s">
        <v>3052</v>
      </c>
    </row>
    <row r="36" spans="1:3" s="224" customFormat="1">
      <c r="A36" s="223">
        <v>36</v>
      </c>
      <c r="B36" s="225" t="s">
        <v>366</v>
      </c>
      <c r="C36" s="226" t="s">
        <v>367</v>
      </c>
    </row>
    <row r="37" spans="1:3" s="224" customFormat="1">
      <c r="A37" s="223">
        <v>37</v>
      </c>
      <c r="B37" s="225" t="s">
        <v>368</v>
      </c>
      <c r="C37" s="226" t="s">
        <v>367</v>
      </c>
    </row>
    <row r="38" spans="1:3" s="224" customFormat="1">
      <c r="A38" s="223">
        <v>38</v>
      </c>
      <c r="B38" s="225" t="s">
        <v>369</v>
      </c>
      <c r="C38" s="226" t="s">
        <v>367</v>
      </c>
    </row>
    <row r="39" spans="1:3" s="224" customFormat="1">
      <c r="A39" s="223">
        <v>39</v>
      </c>
      <c r="B39" s="225" t="s">
        <v>370</v>
      </c>
      <c r="C39" s="226" t="s">
        <v>371</v>
      </c>
    </row>
    <row r="40" spans="1:3" s="224" customFormat="1">
      <c r="A40" s="223">
        <v>40</v>
      </c>
      <c r="B40" s="225" t="s">
        <v>372</v>
      </c>
      <c r="C40" s="226" t="s">
        <v>371</v>
      </c>
    </row>
    <row r="41" spans="1:3" s="224" customFormat="1">
      <c r="A41" s="223">
        <v>41</v>
      </c>
      <c r="B41" s="225" t="s">
        <v>373</v>
      </c>
      <c r="C41" s="226" t="s">
        <v>371</v>
      </c>
    </row>
    <row r="42" spans="1:3" s="224" customFormat="1">
      <c r="A42" s="223">
        <v>42</v>
      </c>
      <c r="B42" s="225" t="s">
        <v>374</v>
      </c>
      <c r="C42" s="226" t="s">
        <v>375</v>
      </c>
    </row>
    <row r="43" spans="1:3" s="224" customFormat="1">
      <c r="A43" s="223">
        <v>43</v>
      </c>
      <c r="B43" s="225" t="s">
        <v>376</v>
      </c>
      <c r="C43" s="226" t="s">
        <v>375</v>
      </c>
    </row>
    <row r="44" spans="1:3" s="224" customFormat="1">
      <c r="A44" s="223">
        <v>44</v>
      </c>
      <c r="B44" s="225" t="s">
        <v>377</v>
      </c>
      <c r="C44" s="226" t="s">
        <v>375</v>
      </c>
    </row>
    <row r="45" spans="1:3" s="224" customFormat="1">
      <c r="A45" s="223">
        <v>45</v>
      </c>
      <c r="B45" s="225" t="s">
        <v>378</v>
      </c>
      <c r="C45" s="226" t="s">
        <v>379</v>
      </c>
    </row>
    <row r="46" spans="1:3" s="224" customFormat="1">
      <c r="A46" s="223">
        <v>46</v>
      </c>
      <c r="B46" s="225" t="s">
        <v>380</v>
      </c>
      <c r="C46" s="226" t="s">
        <v>379</v>
      </c>
    </row>
    <row r="47" spans="1:3" s="224" customFormat="1">
      <c r="A47" s="223">
        <v>47</v>
      </c>
      <c r="B47" s="225" t="s">
        <v>381</v>
      </c>
      <c r="C47" s="226" t="s">
        <v>379</v>
      </c>
    </row>
    <row r="48" spans="1:3" s="224" customFormat="1">
      <c r="A48" s="223">
        <v>48</v>
      </c>
      <c r="B48" s="225" t="s">
        <v>382</v>
      </c>
      <c r="C48" s="226" t="s">
        <v>3053</v>
      </c>
    </row>
    <row r="49" spans="1:3" s="224" customFormat="1">
      <c r="A49" s="223">
        <v>49</v>
      </c>
      <c r="B49" s="225" t="s">
        <v>383</v>
      </c>
      <c r="C49" s="226" t="s">
        <v>3053</v>
      </c>
    </row>
    <row r="50" spans="1:3" s="224" customFormat="1">
      <c r="A50" s="223">
        <v>50</v>
      </c>
      <c r="B50" s="225" t="s">
        <v>384</v>
      </c>
      <c r="C50" s="226" t="s">
        <v>3053</v>
      </c>
    </row>
    <row r="51" spans="1:3" s="224" customFormat="1">
      <c r="A51" s="223">
        <v>51</v>
      </c>
      <c r="B51" s="225" t="s">
        <v>385</v>
      </c>
      <c r="C51" s="226" t="s">
        <v>386</v>
      </c>
    </row>
    <row r="52" spans="1:3" s="224" customFormat="1">
      <c r="A52" s="223">
        <v>52</v>
      </c>
      <c r="B52" s="225" t="s">
        <v>387</v>
      </c>
      <c r="C52" s="226" t="s">
        <v>386</v>
      </c>
    </row>
    <row r="53" spans="1:3" s="224" customFormat="1">
      <c r="A53" s="223">
        <v>53</v>
      </c>
      <c r="B53" s="225" t="s">
        <v>388</v>
      </c>
      <c r="C53" s="226" t="s">
        <v>386</v>
      </c>
    </row>
    <row r="54" spans="1:3" s="224" customFormat="1">
      <c r="A54" s="223">
        <v>54</v>
      </c>
      <c r="B54" s="225" t="s">
        <v>389</v>
      </c>
      <c r="C54" s="226" t="s">
        <v>390</v>
      </c>
    </row>
    <row r="55" spans="1:3" s="224" customFormat="1">
      <c r="A55" s="223">
        <v>55</v>
      </c>
      <c r="B55" s="225" t="s">
        <v>391</v>
      </c>
      <c r="C55" s="226" t="s">
        <v>390</v>
      </c>
    </row>
    <row r="56" spans="1:3" s="224" customFormat="1">
      <c r="A56" s="223">
        <v>56</v>
      </c>
      <c r="B56" s="225" t="s">
        <v>392</v>
      </c>
      <c r="C56" s="226" t="s">
        <v>390</v>
      </c>
    </row>
    <row r="57" spans="1:3" s="224" customFormat="1">
      <c r="A57" s="223">
        <v>57</v>
      </c>
      <c r="B57" s="225" t="s">
        <v>393</v>
      </c>
      <c r="C57" s="226" t="s">
        <v>394</v>
      </c>
    </row>
    <row r="58" spans="1:3" s="224" customFormat="1">
      <c r="A58" s="223">
        <v>58</v>
      </c>
      <c r="B58" s="225" t="s">
        <v>395</v>
      </c>
      <c r="C58" s="226" t="s">
        <v>394</v>
      </c>
    </row>
    <row r="59" spans="1:3" s="224" customFormat="1">
      <c r="A59" s="223">
        <v>59</v>
      </c>
      <c r="B59" s="225" t="s">
        <v>396</v>
      </c>
      <c r="C59" s="226" t="s">
        <v>394</v>
      </c>
    </row>
    <row r="60" spans="1:3" s="224" customFormat="1">
      <c r="A60" s="223">
        <v>60</v>
      </c>
      <c r="B60" s="225" t="s">
        <v>397</v>
      </c>
      <c r="C60" s="226" t="s">
        <v>3054</v>
      </c>
    </row>
    <row r="61" spans="1:3" s="224" customFormat="1">
      <c r="A61" s="223">
        <v>61</v>
      </c>
      <c r="B61" s="225" t="s">
        <v>398</v>
      </c>
      <c r="C61" s="226" t="s">
        <v>3054</v>
      </c>
    </row>
    <row r="62" spans="1:3" s="224" customFormat="1">
      <c r="A62" s="223">
        <v>62</v>
      </c>
      <c r="B62" s="225" t="s">
        <v>399</v>
      </c>
      <c r="C62" s="226" t="s">
        <v>3054</v>
      </c>
    </row>
    <row r="63" spans="1:3" s="224" customFormat="1">
      <c r="A63" s="223">
        <v>63</v>
      </c>
      <c r="B63" s="225" t="s">
        <v>400</v>
      </c>
      <c r="C63" s="226" t="s">
        <v>402</v>
      </c>
    </row>
    <row r="64" spans="1:3" s="224" customFormat="1">
      <c r="A64" s="223">
        <v>64</v>
      </c>
      <c r="B64" s="225" t="s">
        <v>401</v>
      </c>
      <c r="C64" s="226" t="s">
        <v>402</v>
      </c>
    </row>
    <row r="65" spans="1:3" s="224" customFormat="1">
      <c r="A65" s="223">
        <v>65</v>
      </c>
      <c r="B65" s="225" t="s">
        <v>403</v>
      </c>
      <c r="C65" s="226" t="s">
        <v>402</v>
      </c>
    </row>
    <row r="66" spans="1:3" s="224" customFormat="1">
      <c r="A66" s="223">
        <v>66</v>
      </c>
      <c r="B66" s="225" t="s">
        <v>404</v>
      </c>
      <c r="C66" s="226" t="s">
        <v>402</v>
      </c>
    </row>
    <row r="67" spans="1:3" s="224" customFormat="1">
      <c r="A67" s="223">
        <v>67</v>
      </c>
      <c r="B67" s="225" t="s">
        <v>405</v>
      </c>
      <c r="C67" s="226" t="s">
        <v>3055</v>
      </c>
    </row>
    <row r="68" spans="1:3" s="224" customFormat="1">
      <c r="A68" s="223">
        <v>68</v>
      </c>
      <c r="B68" s="225" t="s">
        <v>406</v>
      </c>
      <c r="C68" s="226" t="s">
        <v>407</v>
      </c>
    </row>
    <row r="69" spans="1:3" s="224" customFormat="1" ht="25.5" customHeight="1">
      <c r="A69" s="223">
        <v>69</v>
      </c>
      <c r="B69" s="225" t="s">
        <v>408</v>
      </c>
      <c r="C69" s="226" t="s">
        <v>407</v>
      </c>
    </row>
    <row r="70" spans="1:3" s="224" customFormat="1">
      <c r="A70" s="223">
        <v>70</v>
      </c>
      <c r="B70" s="225" t="s">
        <v>409</v>
      </c>
      <c r="C70" s="226" t="s">
        <v>407</v>
      </c>
    </row>
    <row r="71" spans="1:3" s="224" customFormat="1">
      <c r="A71" s="223">
        <v>71</v>
      </c>
      <c r="B71" s="225" t="s">
        <v>410</v>
      </c>
      <c r="C71" s="226" t="s">
        <v>3056</v>
      </c>
    </row>
    <row r="72" spans="1:3" s="224" customFormat="1">
      <c r="A72" s="223">
        <v>72</v>
      </c>
      <c r="B72" s="225" t="s">
        <v>411</v>
      </c>
      <c r="C72" s="226" t="s">
        <v>3056</v>
      </c>
    </row>
    <row r="73" spans="1:3" s="224" customFormat="1">
      <c r="A73" s="223">
        <v>73</v>
      </c>
      <c r="B73" s="225" t="s">
        <v>412</v>
      </c>
      <c r="C73" s="226" t="s">
        <v>3056</v>
      </c>
    </row>
    <row r="74" spans="1:3" s="224" customFormat="1">
      <c r="A74" s="223">
        <v>74</v>
      </c>
      <c r="B74" s="225" t="s">
        <v>413</v>
      </c>
      <c r="C74" s="226" t="s">
        <v>414</v>
      </c>
    </row>
    <row r="75" spans="1:3" s="224" customFormat="1">
      <c r="A75" s="223">
        <v>75</v>
      </c>
      <c r="B75" s="225" t="s">
        <v>415</v>
      </c>
      <c r="C75" s="226" t="s">
        <v>414</v>
      </c>
    </row>
    <row r="76" spans="1:3" s="224" customFormat="1">
      <c r="A76" s="223">
        <v>76</v>
      </c>
      <c r="B76" s="225" t="s">
        <v>416</v>
      </c>
      <c r="C76" s="226" t="s">
        <v>414</v>
      </c>
    </row>
    <row r="77" spans="1:3" s="224" customFormat="1">
      <c r="A77" s="223">
        <v>77</v>
      </c>
      <c r="B77" s="225" t="s">
        <v>417</v>
      </c>
      <c r="C77" s="226" t="s">
        <v>418</v>
      </c>
    </row>
    <row r="78" spans="1:3" s="224" customFormat="1">
      <c r="A78" s="223">
        <v>78</v>
      </c>
      <c r="B78" s="225" t="s">
        <v>419</v>
      </c>
      <c r="C78" s="226" t="s">
        <v>418</v>
      </c>
    </row>
    <row r="79" spans="1:3" s="224" customFormat="1">
      <c r="A79" s="223">
        <v>79</v>
      </c>
      <c r="B79" s="225" t="s">
        <v>420</v>
      </c>
      <c r="C79" s="226" t="s">
        <v>418</v>
      </c>
    </row>
    <row r="80" spans="1:3" s="224" customFormat="1">
      <c r="A80" s="223">
        <v>80</v>
      </c>
      <c r="B80" s="225" t="s">
        <v>421</v>
      </c>
      <c r="C80" s="226" t="s">
        <v>422</v>
      </c>
    </row>
    <row r="81" spans="1:3" s="224" customFormat="1">
      <c r="A81" s="223">
        <v>81</v>
      </c>
      <c r="B81" s="225" t="s">
        <v>423</v>
      </c>
      <c r="C81" s="226" t="s">
        <v>422</v>
      </c>
    </row>
    <row r="82" spans="1:3" s="224" customFormat="1">
      <c r="A82" s="223">
        <v>82</v>
      </c>
      <c r="B82" s="225" t="s">
        <v>424</v>
      </c>
      <c r="C82" s="226" t="s">
        <v>422</v>
      </c>
    </row>
    <row r="83" spans="1:3" s="224" customFormat="1">
      <c r="A83" s="223">
        <v>83</v>
      </c>
      <c r="B83" s="225" t="s">
        <v>425</v>
      </c>
      <c r="C83" s="226" t="s">
        <v>426</v>
      </c>
    </row>
    <row r="84" spans="1:3" s="224" customFormat="1">
      <c r="A84" s="223">
        <v>84</v>
      </c>
      <c r="B84" s="225" t="s">
        <v>427</v>
      </c>
      <c r="C84" s="226" t="s">
        <v>426</v>
      </c>
    </row>
    <row r="85" spans="1:3" s="224" customFormat="1">
      <c r="A85" s="223">
        <v>85</v>
      </c>
      <c r="B85" s="225" t="s">
        <v>428</v>
      </c>
      <c r="C85" s="226" t="s">
        <v>426</v>
      </c>
    </row>
    <row r="86" spans="1:3" s="224" customFormat="1">
      <c r="A86" s="223">
        <v>86</v>
      </c>
      <c r="B86" s="225" t="s">
        <v>429</v>
      </c>
      <c r="C86" s="226" t="s">
        <v>430</v>
      </c>
    </row>
    <row r="87" spans="1:3" s="224" customFormat="1">
      <c r="A87" s="223">
        <v>87</v>
      </c>
      <c r="B87" s="225" t="s">
        <v>431</v>
      </c>
      <c r="C87" s="226" t="s">
        <v>430</v>
      </c>
    </row>
    <row r="88" spans="1:3" s="224" customFormat="1">
      <c r="A88" s="223">
        <v>88</v>
      </c>
      <c r="B88" s="225" t="s">
        <v>432</v>
      </c>
      <c r="C88" s="226" t="s">
        <v>430</v>
      </c>
    </row>
    <row r="89" spans="1:3" s="224" customFormat="1">
      <c r="A89" s="223">
        <v>89</v>
      </c>
      <c r="B89" s="225" t="s">
        <v>3057</v>
      </c>
      <c r="C89" s="226" t="s">
        <v>433</v>
      </c>
    </row>
    <row r="90" spans="1:3" s="224" customFormat="1">
      <c r="A90" s="223">
        <v>90</v>
      </c>
      <c r="B90" s="225" t="s">
        <v>3058</v>
      </c>
      <c r="C90" s="226" t="s">
        <v>434</v>
      </c>
    </row>
    <row r="91" spans="1:3" s="224" customFormat="1">
      <c r="A91" s="223">
        <v>91</v>
      </c>
      <c r="B91" s="225" t="s">
        <v>3059</v>
      </c>
      <c r="C91" s="226" t="s">
        <v>434</v>
      </c>
    </row>
    <row r="92" spans="1:3" s="224" customFormat="1">
      <c r="A92" s="223">
        <v>92</v>
      </c>
      <c r="B92" s="225" t="s">
        <v>3060</v>
      </c>
      <c r="C92" s="226" t="s">
        <v>3061</v>
      </c>
    </row>
    <row r="93" spans="1:3" s="224" customFormat="1">
      <c r="A93" s="223">
        <v>93</v>
      </c>
      <c r="B93" s="225" t="s">
        <v>3062</v>
      </c>
      <c r="C93" s="226" t="s">
        <v>3061</v>
      </c>
    </row>
    <row r="94" spans="1:3" s="224" customFormat="1">
      <c r="A94" s="223">
        <v>94</v>
      </c>
      <c r="B94" s="225" t="s">
        <v>3063</v>
      </c>
      <c r="C94" s="226" t="s">
        <v>435</v>
      </c>
    </row>
    <row r="95" spans="1:3" s="224" customFormat="1">
      <c r="A95" s="223">
        <v>95</v>
      </c>
      <c r="B95" s="225" t="s">
        <v>3064</v>
      </c>
      <c r="C95" s="226" t="s">
        <v>435</v>
      </c>
    </row>
    <row r="96" spans="1:3" s="224" customFormat="1">
      <c r="A96" s="223">
        <v>96</v>
      </c>
      <c r="B96" s="225" t="s">
        <v>3065</v>
      </c>
      <c r="C96" s="226" t="s">
        <v>436</v>
      </c>
    </row>
    <row r="97" spans="1:3" s="224" customFormat="1">
      <c r="A97" s="223">
        <v>97</v>
      </c>
      <c r="B97" s="225" t="s">
        <v>3066</v>
      </c>
      <c r="C97" s="226" t="s">
        <v>436</v>
      </c>
    </row>
    <row r="98" spans="1:3" s="224" customFormat="1">
      <c r="A98" s="223">
        <v>98</v>
      </c>
      <c r="B98" s="225" t="s">
        <v>3067</v>
      </c>
      <c r="C98" s="226" t="s">
        <v>3068</v>
      </c>
    </row>
    <row r="99" spans="1:3" s="224" customFormat="1">
      <c r="A99" s="223">
        <v>99</v>
      </c>
      <c r="B99" s="225" t="s">
        <v>3069</v>
      </c>
      <c r="C99" s="226" t="s">
        <v>3070</v>
      </c>
    </row>
    <row r="100" spans="1:3" s="224" customFormat="1">
      <c r="A100" s="223">
        <v>100</v>
      </c>
      <c r="B100" s="225" t="s">
        <v>3071</v>
      </c>
      <c r="C100" s="226" t="s">
        <v>3072</v>
      </c>
    </row>
    <row r="101" spans="1:3" s="224" customFormat="1">
      <c r="A101" s="223">
        <v>101</v>
      </c>
      <c r="B101" s="225" t="s">
        <v>437</v>
      </c>
      <c r="C101" s="226" t="s">
        <v>439</v>
      </c>
    </row>
    <row r="102" spans="1:3" s="224" customFormat="1">
      <c r="A102" s="223">
        <v>102</v>
      </c>
      <c r="B102" s="225" t="s">
        <v>438</v>
      </c>
      <c r="C102" s="226" t="s">
        <v>439</v>
      </c>
    </row>
    <row r="103" spans="1:3" s="224" customFormat="1">
      <c r="A103" s="223">
        <v>103</v>
      </c>
      <c r="B103" s="225" t="s">
        <v>440</v>
      </c>
      <c r="C103" s="226" t="s">
        <v>439</v>
      </c>
    </row>
    <row r="104" spans="1:3" s="224" customFormat="1">
      <c r="A104" s="223">
        <v>104</v>
      </c>
      <c r="B104" s="225" t="s">
        <v>441</v>
      </c>
      <c r="C104" s="226" t="s">
        <v>439</v>
      </c>
    </row>
    <row r="105" spans="1:3" s="224" customFormat="1">
      <c r="A105" s="223">
        <v>105</v>
      </c>
      <c r="B105" s="225" t="s">
        <v>442</v>
      </c>
      <c r="C105" s="226" t="s">
        <v>3073</v>
      </c>
    </row>
    <row r="106" spans="1:3" s="224" customFormat="1" ht="25.5" customHeight="1">
      <c r="A106" s="223">
        <v>106</v>
      </c>
      <c r="B106" s="225" t="s">
        <v>443</v>
      </c>
      <c r="C106" s="226" t="s">
        <v>444</v>
      </c>
    </row>
    <row r="107" spans="1:3" s="224" customFormat="1">
      <c r="A107" s="223">
        <v>107</v>
      </c>
      <c r="B107" s="225" t="s">
        <v>3074</v>
      </c>
      <c r="C107" s="226" t="s">
        <v>3075</v>
      </c>
    </row>
    <row r="108" spans="1:3" s="224" customFormat="1">
      <c r="A108" s="223">
        <v>108</v>
      </c>
      <c r="B108" s="225" t="s">
        <v>3076</v>
      </c>
      <c r="C108" s="226" t="s">
        <v>3075</v>
      </c>
    </row>
    <row r="109" spans="1:3" s="224" customFormat="1">
      <c r="A109" s="223">
        <v>109</v>
      </c>
      <c r="B109" s="225" t="s">
        <v>3077</v>
      </c>
      <c r="C109" s="226" t="s">
        <v>3078</v>
      </c>
    </row>
    <row r="110" spans="1:3" s="224" customFormat="1">
      <c r="A110" s="223">
        <v>110</v>
      </c>
      <c r="B110" s="225" t="s">
        <v>3079</v>
      </c>
      <c r="C110" s="226" t="s">
        <v>3080</v>
      </c>
    </row>
    <row r="111" spans="1:3" s="224" customFormat="1">
      <c r="A111" s="223">
        <v>111</v>
      </c>
      <c r="B111" s="225" t="s">
        <v>3081</v>
      </c>
      <c r="C111" s="226" t="s">
        <v>3082</v>
      </c>
    </row>
    <row r="112" spans="1:3" s="224" customFormat="1">
      <c r="A112" s="223">
        <v>112</v>
      </c>
      <c r="B112" s="225" t="s">
        <v>445</v>
      </c>
      <c r="C112" s="226" t="s">
        <v>446</v>
      </c>
    </row>
    <row r="113" spans="1:3" s="224" customFormat="1">
      <c r="A113" s="223">
        <v>113</v>
      </c>
      <c r="B113" s="225" t="s">
        <v>447</v>
      </c>
      <c r="C113" s="226" t="s">
        <v>446</v>
      </c>
    </row>
    <row r="114" spans="1:3" s="224" customFormat="1">
      <c r="A114" s="223">
        <v>114</v>
      </c>
      <c r="B114" s="225" t="s">
        <v>448</v>
      </c>
      <c r="C114" s="226" t="s">
        <v>3083</v>
      </c>
    </row>
    <row r="115" spans="1:3" s="224" customFormat="1">
      <c r="A115" s="223">
        <v>115</v>
      </c>
      <c r="B115" s="225" t="s">
        <v>449</v>
      </c>
      <c r="C115" s="226" t="s">
        <v>3084</v>
      </c>
    </row>
    <row r="116" spans="1:3" s="224" customFormat="1">
      <c r="A116" s="223">
        <v>116</v>
      </c>
      <c r="B116" s="225" t="s">
        <v>450</v>
      </c>
      <c r="C116" s="226" t="s">
        <v>3085</v>
      </c>
    </row>
    <row r="117" spans="1:3" s="224" customFormat="1" ht="25.5" customHeight="1">
      <c r="A117" s="223">
        <v>117</v>
      </c>
      <c r="B117" s="225" t="s">
        <v>3086</v>
      </c>
      <c r="C117" s="226" t="s">
        <v>451</v>
      </c>
    </row>
    <row r="118" spans="1:3" s="224" customFormat="1">
      <c r="A118" s="223">
        <v>118</v>
      </c>
      <c r="B118" s="225" t="s">
        <v>3087</v>
      </c>
      <c r="C118" s="226" t="s">
        <v>451</v>
      </c>
    </row>
    <row r="119" spans="1:3" s="224" customFormat="1">
      <c r="A119" s="223">
        <v>119</v>
      </c>
      <c r="B119" s="225" t="s">
        <v>3088</v>
      </c>
      <c r="C119" s="226" t="s">
        <v>452</v>
      </c>
    </row>
    <row r="120" spans="1:3" s="224" customFormat="1">
      <c r="A120" s="223">
        <v>120</v>
      </c>
      <c r="B120" s="225" t="s">
        <v>3089</v>
      </c>
      <c r="C120" s="226" t="s">
        <v>452</v>
      </c>
    </row>
    <row r="121" spans="1:3" s="224" customFormat="1">
      <c r="A121" s="223">
        <v>121</v>
      </c>
      <c r="B121" s="225" t="s">
        <v>453</v>
      </c>
      <c r="C121" s="226" t="s">
        <v>455</v>
      </c>
    </row>
    <row r="122" spans="1:3" s="224" customFormat="1">
      <c r="A122" s="223">
        <v>122</v>
      </c>
      <c r="B122" s="225" t="s">
        <v>454</v>
      </c>
      <c r="C122" s="226" t="s">
        <v>455</v>
      </c>
    </row>
    <row r="123" spans="1:3" s="224" customFormat="1">
      <c r="A123" s="223">
        <v>123</v>
      </c>
      <c r="B123" s="225" t="s">
        <v>456</v>
      </c>
      <c r="C123" s="226" t="s">
        <v>455</v>
      </c>
    </row>
    <row r="124" spans="1:3" s="224" customFormat="1">
      <c r="A124" s="223">
        <v>124</v>
      </c>
      <c r="B124" s="225" t="s">
        <v>457</v>
      </c>
      <c r="C124" s="226" t="s">
        <v>455</v>
      </c>
    </row>
    <row r="125" spans="1:3" s="224" customFormat="1">
      <c r="A125" s="223">
        <v>125</v>
      </c>
      <c r="B125" s="225" t="s">
        <v>458</v>
      </c>
      <c r="C125" s="226" t="s">
        <v>3090</v>
      </c>
    </row>
    <row r="126" spans="1:3" s="224" customFormat="1">
      <c r="A126" s="223">
        <v>126</v>
      </c>
      <c r="B126" s="225" t="s">
        <v>459</v>
      </c>
      <c r="C126" s="226" t="s">
        <v>462</v>
      </c>
    </row>
    <row r="127" spans="1:3" s="224" customFormat="1">
      <c r="A127" s="223">
        <v>127</v>
      </c>
      <c r="B127" s="225" t="s">
        <v>460</v>
      </c>
      <c r="C127" s="226" t="s">
        <v>462</v>
      </c>
    </row>
    <row r="128" spans="1:3" s="224" customFormat="1">
      <c r="A128" s="223">
        <v>128</v>
      </c>
      <c r="B128" s="225" t="s">
        <v>461</v>
      </c>
      <c r="C128" s="226" t="s">
        <v>462</v>
      </c>
    </row>
    <row r="129" spans="1:3" s="224" customFormat="1">
      <c r="A129" s="223">
        <v>129</v>
      </c>
      <c r="B129" s="225" t="s">
        <v>463</v>
      </c>
      <c r="C129" s="226" t="s">
        <v>462</v>
      </c>
    </row>
    <row r="130" spans="1:3" s="224" customFormat="1">
      <c r="A130" s="223">
        <v>130</v>
      </c>
      <c r="B130" s="225" t="s">
        <v>464</v>
      </c>
      <c r="C130" s="226" t="s">
        <v>466</v>
      </c>
    </row>
    <row r="131" spans="1:3" s="224" customFormat="1">
      <c r="A131" s="223">
        <v>131</v>
      </c>
      <c r="B131" s="225" t="s">
        <v>465</v>
      </c>
      <c r="C131" s="226" t="s">
        <v>466</v>
      </c>
    </row>
    <row r="132" spans="1:3" s="224" customFormat="1">
      <c r="A132" s="223">
        <v>132</v>
      </c>
      <c r="B132" s="225" t="s">
        <v>467</v>
      </c>
      <c r="C132" s="226" t="s">
        <v>466</v>
      </c>
    </row>
    <row r="133" spans="1:3" s="224" customFormat="1">
      <c r="A133" s="223">
        <v>133</v>
      </c>
      <c r="B133" s="225" t="s">
        <v>468</v>
      </c>
      <c r="C133" s="226" t="s">
        <v>466</v>
      </c>
    </row>
    <row r="134" spans="1:3" s="224" customFormat="1">
      <c r="A134" s="223">
        <v>134</v>
      </c>
      <c r="B134" s="225" t="s">
        <v>469</v>
      </c>
      <c r="C134" s="226" t="s">
        <v>471</v>
      </c>
    </row>
    <row r="135" spans="1:3" s="224" customFormat="1">
      <c r="A135" s="223">
        <v>135</v>
      </c>
      <c r="B135" s="225" t="s">
        <v>470</v>
      </c>
      <c r="C135" s="226" t="s">
        <v>471</v>
      </c>
    </row>
    <row r="136" spans="1:3" s="224" customFormat="1">
      <c r="A136" s="223">
        <v>136</v>
      </c>
      <c r="B136" s="225" t="s">
        <v>472</v>
      </c>
      <c r="C136" s="226" t="s">
        <v>471</v>
      </c>
    </row>
    <row r="137" spans="1:3" s="224" customFormat="1">
      <c r="A137" s="223">
        <v>137</v>
      </c>
      <c r="B137" s="225" t="s">
        <v>473</v>
      </c>
      <c r="C137" s="226" t="s">
        <v>471</v>
      </c>
    </row>
    <row r="138" spans="1:3" s="224" customFormat="1">
      <c r="A138" s="223">
        <v>138</v>
      </c>
      <c r="B138" s="225" t="s">
        <v>474</v>
      </c>
      <c r="C138" s="226" t="s">
        <v>476</v>
      </c>
    </row>
    <row r="139" spans="1:3" s="224" customFormat="1">
      <c r="A139" s="223">
        <v>139</v>
      </c>
      <c r="B139" s="225" t="s">
        <v>475</v>
      </c>
      <c r="C139" s="226" t="s">
        <v>476</v>
      </c>
    </row>
    <row r="140" spans="1:3" s="224" customFormat="1">
      <c r="A140" s="223">
        <v>140</v>
      </c>
      <c r="B140" s="225" t="s">
        <v>477</v>
      </c>
      <c r="C140" s="226" t="s">
        <v>476</v>
      </c>
    </row>
    <row r="141" spans="1:3" s="224" customFormat="1">
      <c r="A141" s="223">
        <v>141</v>
      </c>
      <c r="B141" s="225" t="s">
        <v>478</v>
      </c>
      <c r="C141" s="226" t="s">
        <v>476</v>
      </c>
    </row>
    <row r="142" spans="1:3" s="224" customFormat="1">
      <c r="A142" s="223">
        <v>142</v>
      </c>
      <c r="B142" s="225" t="s">
        <v>479</v>
      </c>
      <c r="C142" s="226" t="s">
        <v>3091</v>
      </c>
    </row>
    <row r="143" spans="1:3" s="224" customFormat="1">
      <c r="A143" s="223">
        <v>143</v>
      </c>
      <c r="B143" s="225" t="s">
        <v>480</v>
      </c>
      <c r="C143" s="226" t="s">
        <v>3092</v>
      </c>
    </row>
    <row r="144" spans="1:3" s="224" customFormat="1">
      <c r="A144" s="223">
        <v>144</v>
      </c>
      <c r="B144" s="225" t="s">
        <v>481</v>
      </c>
      <c r="C144" s="226" t="s">
        <v>482</v>
      </c>
    </row>
    <row r="145" spans="1:10" s="224" customFormat="1">
      <c r="A145" s="223">
        <v>145</v>
      </c>
      <c r="B145" s="225" t="s">
        <v>483</v>
      </c>
      <c r="C145" s="226" t="s">
        <v>482</v>
      </c>
    </row>
    <row r="146" spans="1:10" s="224" customFormat="1">
      <c r="A146" s="223">
        <v>146</v>
      </c>
      <c r="B146" s="225" t="s">
        <v>484</v>
      </c>
      <c r="C146" s="226" t="s">
        <v>482</v>
      </c>
    </row>
    <row r="147" spans="1:10" s="224" customFormat="1">
      <c r="A147" s="223">
        <v>147</v>
      </c>
      <c r="B147" s="225" t="s">
        <v>485</v>
      </c>
      <c r="C147" s="226" t="s">
        <v>486</v>
      </c>
    </row>
    <row r="148" spans="1:10" s="224" customFormat="1">
      <c r="A148" s="223">
        <v>148</v>
      </c>
      <c r="B148" s="225" t="s">
        <v>487</v>
      </c>
      <c r="C148" s="226" t="s">
        <v>486</v>
      </c>
    </row>
    <row r="149" spans="1:10" s="224" customFormat="1">
      <c r="A149" s="223">
        <v>149</v>
      </c>
      <c r="B149" s="225" t="s">
        <v>488</v>
      </c>
      <c r="C149" s="226" t="s">
        <v>486</v>
      </c>
    </row>
    <row r="150" spans="1:10" s="224" customFormat="1">
      <c r="A150" s="223">
        <v>150</v>
      </c>
      <c r="B150" s="225" t="s">
        <v>489</v>
      </c>
      <c r="C150" s="226" t="s">
        <v>3093</v>
      </c>
    </row>
    <row r="151" spans="1:10" s="224" customFormat="1">
      <c r="A151" s="223">
        <v>151</v>
      </c>
      <c r="B151" s="225" t="s">
        <v>490</v>
      </c>
      <c r="C151" s="226" t="s">
        <v>491</v>
      </c>
    </row>
    <row r="152" spans="1:10" s="224" customFormat="1">
      <c r="A152" s="223">
        <v>152</v>
      </c>
      <c r="B152" s="225" t="s">
        <v>492</v>
      </c>
      <c r="C152" s="226" t="s">
        <v>491</v>
      </c>
    </row>
    <row r="153" spans="1:10">
      <c r="A153" s="223">
        <v>153</v>
      </c>
      <c r="B153" s="225" t="s">
        <v>3094</v>
      </c>
      <c r="C153" s="226" t="s">
        <v>3095</v>
      </c>
      <c r="D153" s="224"/>
      <c r="E153" s="224"/>
      <c r="F153" s="224"/>
      <c r="G153" s="224"/>
      <c r="H153" s="224"/>
      <c r="I153" s="224"/>
      <c r="J153" s="224"/>
    </row>
    <row r="154" spans="1:10">
      <c r="A154" s="223">
        <v>154</v>
      </c>
      <c r="B154" s="225" t="s">
        <v>3096</v>
      </c>
      <c r="C154" s="226" t="s">
        <v>3097</v>
      </c>
      <c r="D154" s="224"/>
      <c r="E154" s="224"/>
      <c r="F154" s="224"/>
      <c r="G154" s="224"/>
      <c r="H154" s="224"/>
      <c r="I154" s="224"/>
      <c r="J154" s="224"/>
    </row>
    <row r="155" spans="1:10">
      <c r="A155" s="223">
        <v>155</v>
      </c>
      <c r="B155" s="225" t="s">
        <v>493</v>
      </c>
      <c r="C155" s="226" t="s">
        <v>494</v>
      </c>
      <c r="D155" s="224"/>
      <c r="E155" s="224"/>
      <c r="F155" s="224"/>
      <c r="G155" s="224"/>
      <c r="H155" s="224"/>
      <c r="I155" s="224"/>
      <c r="J155" s="224"/>
    </row>
    <row r="156" spans="1:10">
      <c r="A156" s="223">
        <v>156</v>
      </c>
      <c r="B156" s="225" t="s">
        <v>495</v>
      </c>
      <c r="C156" s="226" t="s">
        <v>494</v>
      </c>
      <c r="D156" s="224"/>
      <c r="E156" s="224"/>
      <c r="F156" s="224"/>
      <c r="G156" s="224"/>
      <c r="H156" s="224"/>
      <c r="I156" s="224"/>
      <c r="J156" s="224"/>
    </row>
    <row r="157" spans="1:10">
      <c r="A157" s="223">
        <v>157</v>
      </c>
      <c r="B157" s="225" t="s">
        <v>3098</v>
      </c>
      <c r="C157" s="226" t="s">
        <v>3099</v>
      </c>
      <c r="D157" s="224"/>
      <c r="E157" s="224"/>
      <c r="F157" s="224"/>
      <c r="G157" s="224"/>
      <c r="H157" s="224"/>
      <c r="I157" s="224"/>
      <c r="J157" s="224"/>
    </row>
    <row r="158" spans="1:10">
      <c r="A158" s="223">
        <v>158</v>
      </c>
      <c r="B158" s="225" t="s">
        <v>3100</v>
      </c>
      <c r="C158" s="226" t="s">
        <v>3101</v>
      </c>
      <c r="D158" s="224"/>
      <c r="E158" s="224"/>
      <c r="F158" s="224"/>
      <c r="G158" s="224"/>
      <c r="H158" s="224"/>
      <c r="I158" s="224"/>
      <c r="J158" s="224"/>
    </row>
    <row r="159" spans="1:10">
      <c r="A159" s="223">
        <v>159</v>
      </c>
      <c r="B159" s="225" t="s">
        <v>3102</v>
      </c>
      <c r="C159" s="226" t="s">
        <v>3103</v>
      </c>
      <c r="D159" s="224"/>
      <c r="E159" s="224"/>
      <c r="F159" s="224"/>
      <c r="G159" s="224"/>
      <c r="H159" s="224"/>
      <c r="I159" s="224"/>
      <c r="J159" s="224"/>
    </row>
    <row r="160" spans="1:10">
      <c r="A160" s="223">
        <v>160</v>
      </c>
      <c r="B160" s="225" t="s">
        <v>3104</v>
      </c>
      <c r="C160" s="226" t="s">
        <v>3103</v>
      </c>
      <c r="D160" s="224"/>
      <c r="E160" s="224"/>
      <c r="F160" s="224"/>
      <c r="G160" s="224"/>
      <c r="H160" s="224"/>
      <c r="I160" s="224"/>
      <c r="J160" s="224"/>
    </row>
    <row r="161" spans="1:10">
      <c r="A161" s="223">
        <v>161</v>
      </c>
      <c r="B161" s="225" t="s">
        <v>3105</v>
      </c>
      <c r="C161" s="226" t="s">
        <v>3103</v>
      </c>
      <c r="D161" s="224"/>
      <c r="E161" s="224"/>
      <c r="F161" s="224"/>
      <c r="G161" s="224"/>
      <c r="H161" s="224"/>
      <c r="I161" s="224"/>
      <c r="J161" s="224"/>
    </row>
    <row r="162" spans="1:10">
      <c r="A162" s="223">
        <v>162</v>
      </c>
      <c r="B162" s="225" t="s">
        <v>3106</v>
      </c>
      <c r="C162" s="226" t="s">
        <v>3103</v>
      </c>
      <c r="D162" s="224"/>
      <c r="E162" s="224"/>
      <c r="F162" s="224"/>
      <c r="G162" s="224"/>
      <c r="H162" s="224"/>
      <c r="I162" s="224"/>
      <c r="J162" s="224"/>
    </row>
    <row r="163" spans="1:10">
      <c r="A163" s="223">
        <v>163</v>
      </c>
      <c r="B163" s="225" t="s">
        <v>496</v>
      </c>
      <c r="C163" s="226" t="s">
        <v>3107</v>
      </c>
      <c r="D163" s="224"/>
      <c r="E163" s="224"/>
      <c r="F163" s="224"/>
      <c r="G163" s="224"/>
      <c r="H163" s="224"/>
      <c r="I163" s="224"/>
      <c r="J163" s="224"/>
    </row>
    <row r="164" spans="1:10">
      <c r="A164" s="223">
        <v>164</v>
      </c>
      <c r="B164" s="225" t="s">
        <v>497</v>
      </c>
      <c r="C164" s="226" t="s">
        <v>499</v>
      </c>
      <c r="D164" s="224"/>
      <c r="E164" s="224"/>
      <c r="F164" s="224"/>
      <c r="G164" s="224"/>
      <c r="H164" s="224"/>
      <c r="I164" s="224"/>
      <c r="J164" s="224"/>
    </row>
    <row r="165" spans="1:10">
      <c r="A165" s="223">
        <v>165</v>
      </c>
      <c r="B165" s="225" t="s">
        <v>498</v>
      </c>
      <c r="C165" s="226" t="s">
        <v>499</v>
      </c>
      <c r="D165" s="224"/>
      <c r="E165" s="224"/>
      <c r="F165" s="224"/>
      <c r="G165" s="224"/>
      <c r="H165" s="224"/>
      <c r="I165" s="224"/>
      <c r="J165" s="224"/>
    </row>
    <row r="166" spans="1:10">
      <c r="A166" s="223">
        <v>166</v>
      </c>
      <c r="B166" s="225" t="s">
        <v>500</v>
      </c>
      <c r="C166" s="226" t="s">
        <v>499</v>
      </c>
      <c r="D166" s="224"/>
      <c r="E166" s="224"/>
      <c r="F166" s="224"/>
      <c r="G166" s="224"/>
      <c r="H166" s="224"/>
      <c r="I166" s="224"/>
      <c r="J166" s="224"/>
    </row>
    <row r="167" spans="1:10">
      <c r="A167" s="223">
        <v>167</v>
      </c>
      <c r="B167" s="225" t="s">
        <v>501</v>
      </c>
      <c r="C167" s="226" t="s">
        <v>499</v>
      </c>
      <c r="D167" s="224"/>
      <c r="E167" s="224"/>
      <c r="F167" s="224"/>
      <c r="G167" s="224"/>
      <c r="H167" s="224"/>
      <c r="I167" s="224"/>
      <c r="J167" s="224"/>
    </row>
    <row r="168" spans="1:10">
      <c r="A168" s="223">
        <v>168</v>
      </c>
      <c r="B168" s="225" t="s">
        <v>502</v>
      </c>
      <c r="C168" s="226" t="s">
        <v>504</v>
      </c>
      <c r="D168" s="224"/>
      <c r="E168" s="224"/>
      <c r="F168" s="224"/>
      <c r="G168" s="224"/>
      <c r="H168" s="224"/>
      <c r="I168" s="224"/>
      <c r="J168" s="224"/>
    </row>
    <row r="169" spans="1:10">
      <c r="A169" s="223">
        <v>169</v>
      </c>
      <c r="B169" s="225" t="s">
        <v>503</v>
      </c>
      <c r="C169" s="226" t="s">
        <v>504</v>
      </c>
      <c r="D169" s="224"/>
      <c r="E169" s="224"/>
      <c r="F169" s="224"/>
      <c r="G169" s="224"/>
      <c r="H169" s="224"/>
      <c r="I169" s="224"/>
      <c r="J169" s="224"/>
    </row>
    <row r="170" spans="1:10">
      <c r="A170" s="223">
        <v>170</v>
      </c>
      <c r="B170" s="225" t="s">
        <v>505</v>
      </c>
      <c r="C170" s="226" t="s">
        <v>504</v>
      </c>
      <c r="D170" s="224"/>
      <c r="E170" s="224"/>
      <c r="F170" s="224"/>
      <c r="G170" s="224"/>
      <c r="H170" s="224"/>
      <c r="I170" s="224"/>
      <c r="J170" s="224"/>
    </row>
    <row r="171" spans="1:10">
      <c r="A171" s="223">
        <v>171</v>
      </c>
      <c r="B171" s="225" t="s">
        <v>506</v>
      </c>
      <c r="C171" s="226" t="s">
        <v>504</v>
      </c>
      <c r="D171" s="224"/>
      <c r="E171" s="224"/>
      <c r="F171" s="224"/>
      <c r="G171" s="224"/>
      <c r="H171" s="224"/>
      <c r="I171" s="224"/>
      <c r="J171" s="224"/>
    </row>
    <row r="172" spans="1:10">
      <c r="A172" s="223">
        <v>172</v>
      </c>
      <c r="B172" s="225" t="s">
        <v>507</v>
      </c>
      <c r="C172" s="226" t="s">
        <v>3108</v>
      </c>
      <c r="D172" s="224"/>
      <c r="E172" s="224"/>
      <c r="F172" s="224"/>
      <c r="G172" s="224"/>
      <c r="H172" s="224"/>
      <c r="I172" s="224"/>
      <c r="J172" s="224"/>
    </row>
    <row r="173" spans="1:10">
      <c r="A173" s="223">
        <v>173</v>
      </c>
      <c r="B173" s="225" t="s">
        <v>508</v>
      </c>
      <c r="C173" s="226" t="s">
        <v>510</v>
      </c>
      <c r="D173" s="224"/>
      <c r="E173" s="224"/>
      <c r="F173" s="224"/>
      <c r="G173" s="224"/>
      <c r="H173" s="224"/>
      <c r="I173" s="224"/>
      <c r="J173" s="224"/>
    </row>
    <row r="174" spans="1:10">
      <c r="A174" s="223">
        <v>174</v>
      </c>
      <c r="B174" s="225" t="s">
        <v>509</v>
      </c>
      <c r="C174" s="226" t="s">
        <v>510</v>
      </c>
      <c r="D174" s="224"/>
      <c r="E174" s="224"/>
      <c r="F174" s="224"/>
      <c r="G174" s="224"/>
      <c r="H174" s="224"/>
      <c r="I174" s="224"/>
      <c r="J174" s="224"/>
    </row>
    <row r="175" spans="1:10">
      <c r="A175" s="223">
        <v>175</v>
      </c>
      <c r="B175" s="225" t="s">
        <v>511</v>
      </c>
      <c r="C175" s="226" t="s">
        <v>510</v>
      </c>
      <c r="D175" s="224"/>
      <c r="E175" s="224"/>
      <c r="F175" s="224"/>
      <c r="G175" s="224"/>
      <c r="H175" s="224"/>
      <c r="I175" s="224"/>
      <c r="J175" s="224"/>
    </row>
    <row r="176" spans="1:10">
      <c r="A176" s="223">
        <v>176</v>
      </c>
      <c r="B176" s="225" t="s">
        <v>512</v>
      </c>
      <c r="C176" s="226" t="s">
        <v>510</v>
      </c>
      <c r="D176" s="224"/>
      <c r="E176" s="224"/>
      <c r="F176" s="224"/>
      <c r="G176" s="224"/>
      <c r="H176" s="224"/>
      <c r="I176" s="224"/>
      <c r="J176" s="224"/>
    </row>
    <row r="177" spans="1:10">
      <c r="A177" s="223">
        <v>177</v>
      </c>
      <c r="B177" s="225" t="s">
        <v>513</v>
      </c>
      <c r="C177" s="226" t="s">
        <v>515</v>
      </c>
      <c r="D177" s="224"/>
      <c r="E177" s="224"/>
      <c r="F177" s="224"/>
      <c r="G177" s="224"/>
      <c r="H177" s="224"/>
      <c r="I177" s="224"/>
      <c r="J177" s="224"/>
    </row>
    <row r="178" spans="1:10">
      <c r="A178" s="223">
        <v>178</v>
      </c>
      <c r="B178" s="225" t="s">
        <v>514</v>
      </c>
      <c r="C178" s="226" t="s">
        <v>515</v>
      </c>
      <c r="D178" s="224"/>
      <c r="E178" s="224"/>
      <c r="F178" s="224"/>
      <c r="G178" s="224"/>
      <c r="H178" s="224"/>
      <c r="I178" s="224"/>
      <c r="J178" s="224"/>
    </row>
    <row r="179" spans="1:10">
      <c r="A179" s="223">
        <v>179</v>
      </c>
      <c r="B179" s="225" t="s">
        <v>516</v>
      </c>
      <c r="C179" s="226" t="s">
        <v>515</v>
      </c>
      <c r="D179" s="224"/>
      <c r="E179" s="224"/>
      <c r="F179" s="224"/>
      <c r="G179" s="224"/>
      <c r="H179" s="224"/>
      <c r="I179" s="224"/>
      <c r="J179" s="224"/>
    </row>
    <row r="180" spans="1:10">
      <c r="A180" s="223">
        <v>180</v>
      </c>
      <c r="B180" s="225" t="s">
        <v>517</v>
      </c>
      <c r="C180" s="226" t="s">
        <v>515</v>
      </c>
      <c r="D180" s="224"/>
      <c r="E180" s="224"/>
      <c r="F180" s="224"/>
      <c r="G180" s="224"/>
      <c r="H180" s="224"/>
      <c r="I180" s="224"/>
      <c r="J180" s="224"/>
    </row>
    <row r="181" spans="1:10">
      <c r="A181" s="223">
        <v>181</v>
      </c>
      <c r="B181" s="225" t="s">
        <v>518</v>
      </c>
      <c r="C181" s="226" t="s">
        <v>3109</v>
      </c>
      <c r="D181" s="224"/>
      <c r="E181" s="224"/>
      <c r="F181" s="224"/>
      <c r="G181" s="224"/>
      <c r="H181" s="224"/>
      <c r="I181" s="224"/>
      <c r="J181" s="224"/>
    </row>
    <row r="182" spans="1:10">
      <c r="A182" s="223">
        <v>182</v>
      </c>
      <c r="B182" s="225" t="s">
        <v>519</v>
      </c>
      <c r="C182" s="226" t="s">
        <v>521</v>
      </c>
      <c r="D182" s="224"/>
      <c r="E182" s="224"/>
      <c r="F182" s="224"/>
      <c r="G182" s="224"/>
      <c r="H182" s="224"/>
      <c r="I182" s="224"/>
      <c r="J182" s="224"/>
    </row>
    <row r="183" spans="1:10">
      <c r="A183" s="223">
        <v>183</v>
      </c>
      <c r="B183" s="225" t="s">
        <v>520</v>
      </c>
      <c r="C183" s="226" t="s">
        <v>521</v>
      </c>
      <c r="D183" s="224"/>
      <c r="E183" s="224"/>
      <c r="F183" s="224"/>
      <c r="G183" s="224"/>
      <c r="H183" s="224"/>
      <c r="I183" s="224"/>
      <c r="J183" s="224"/>
    </row>
    <row r="184" spans="1:10">
      <c r="A184" s="223">
        <v>184</v>
      </c>
      <c r="B184" s="225" t="s">
        <v>522</v>
      </c>
      <c r="C184" s="226" t="s">
        <v>521</v>
      </c>
      <c r="D184" s="224"/>
      <c r="E184" s="224"/>
      <c r="F184" s="224"/>
      <c r="G184" s="224"/>
      <c r="H184" s="224"/>
      <c r="I184" s="224"/>
      <c r="J184" s="224"/>
    </row>
    <row r="185" spans="1:10">
      <c r="A185" s="223">
        <v>185</v>
      </c>
      <c r="B185" s="225" t="s">
        <v>523</v>
      </c>
      <c r="C185" s="226" t="s">
        <v>521</v>
      </c>
      <c r="D185" s="224"/>
      <c r="E185" s="224"/>
      <c r="F185" s="224"/>
      <c r="G185" s="224"/>
      <c r="H185" s="224"/>
      <c r="I185" s="224"/>
      <c r="J185" s="224"/>
    </row>
    <row r="186" spans="1:10">
      <c r="A186" s="223">
        <v>186</v>
      </c>
      <c r="B186" s="225" t="s">
        <v>524</v>
      </c>
      <c r="C186" s="226" t="s">
        <v>3110</v>
      </c>
      <c r="D186" s="224"/>
      <c r="E186" s="224"/>
      <c r="F186" s="224"/>
      <c r="G186" s="224"/>
      <c r="H186" s="224"/>
      <c r="I186" s="224"/>
      <c r="J186" s="224"/>
    </row>
    <row r="187" spans="1:10">
      <c r="A187" s="223">
        <v>187</v>
      </c>
      <c r="B187" s="225" t="s">
        <v>525</v>
      </c>
      <c r="C187" s="226" t="s">
        <v>3111</v>
      </c>
      <c r="D187" s="224"/>
      <c r="E187" s="224"/>
      <c r="F187" s="224"/>
      <c r="G187" s="224"/>
      <c r="H187" s="224"/>
      <c r="I187" s="224"/>
      <c r="J187" s="224"/>
    </row>
    <row r="188" spans="1:10">
      <c r="A188" s="223">
        <v>188</v>
      </c>
      <c r="B188" s="225" t="s">
        <v>526</v>
      </c>
      <c r="C188" s="226" t="s">
        <v>3111</v>
      </c>
      <c r="D188" s="224"/>
      <c r="E188" s="224"/>
      <c r="F188" s="224"/>
      <c r="G188" s="224"/>
      <c r="H188" s="224"/>
      <c r="I188" s="224"/>
      <c r="J188" s="224"/>
    </row>
    <row r="189" spans="1:10">
      <c r="A189" s="223">
        <v>189</v>
      </c>
      <c r="B189" s="225" t="s">
        <v>527</v>
      </c>
      <c r="C189" s="226" t="s">
        <v>3111</v>
      </c>
      <c r="D189" s="224"/>
      <c r="E189" s="224"/>
      <c r="F189" s="224"/>
      <c r="G189" s="224"/>
      <c r="H189" s="224"/>
      <c r="I189" s="224"/>
      <c r="J189" s="224"/>
    </row>
    <row r="190" spans="1:10">
      <c r="A190" s="223">
        <v>190</v>
      </c>
      <c r="B190" s="225" t="s">
        <v>528</v>
      </c>
      <c r="C190" s="226" t="s">
        <v>529</v>
      </c>
      <c r="D190" s="224"/>
      <c r="E190" s="224"/>
      <c r="F190" s="224"/>
      <c r="G190" s="224"/>
      <c r="H190" s="224"/>
      <c r="I190" s="224"/>
      <c r="J190" s="224"/>
    </row>
    <row r="191" spans="1:10">
      <c r="A191" s="223">
        <v>191</v>
      </c>
      <c r="B191" s="225" t="s">
        <v>530</v>
      </c>
      <c r="C191" s="226" t="s">
        <v>529</v>
      </c>
      <c r="D191" s="224"/>
      <c r="E191" s="224"/>
      <c r="F191" s="224"/>
      <c r="G191" s="224"/>
      <c r="H191" s="224"/>
      <c r="I191" s="224"/>
      <c r="J191" s="224"/>
    </row>
    <row r="192" spans="1:10">
      <c r="A192" s="223">
        <v>192</v>
      </c>
      <c r="B192" s="225" t="s">
        <v>531</v>
      </c>
      <c r="C192" s="226" t="s">
        <v>529</v>
      </c>
      <c r="D192" s="224"/>
      <c r="E192" s="224"/>
      <c r="F192" s="224"/>
      <c r="G192" s="224"/>
      <c r="H192" s="224"/>
      <c r="I192" s="224"/>
      <c r="J192" s="224"/>
    </row>
    <row r="193" spans="1:10">
      <c r="A193" s="223">
        <v>193</v>
      </c>
      <c r="B193" s="225" t="s">
        <v>532</v>
      </c>
      <c r="C193" s="226" t="s">
        <v>3112</v>
      </c>
      <c r="D193" s="224"/>
      <c r="E193" s="224"/>
      <c r="F193" s="224"/>
      <c r="G193" s="224"/>
      <c r="H193" s="224"/>
      <c r="I193" s="224"/>
      <c r="J193" s="224"/>
    </row>
    <row r="194" spans="1:10">
      <c r="A194" s="223">
        <v>194</v>
      </c>
      <c r="B194" s="225" t="s">
        <v>533</v>
      </c>
      <c r="C194" s="226" t="s">
        <v>3113</v>
      </c>
      <c r="D194" s="224"/>
      <c r="E194" s="224"/>
      <c r="F194" s="224"/>
      <c r="G194" s="224"/>
      <c r="H194" s="224"/>
      <c r="I194" s="224"/>
      <c r="J194" s="224"/>
    </row>
    <row r="195" spans="1:10">
      <c r="A195" s="223">
        <v>195</v>
      </c>
      <c r="B195" s="225" t="s">
        <v>534</v>
      </c>
      <c r="C195" s="226" t="s">
        <v>3114</v>
      </c>
      <c r="D195" s="224"/>
      <c r="E195" s="224"/>
      <c r="F195" s="224"/>
      <c r="G195" s="224"/>
      <c r="H195" s="224"/>
      <c r="I195" s="224"/>
      <c r="J195" s="224"/>
    </row>
    <row r="196" spans="1:10">
      <c r="A196" s="223">
        <v>196</v>
      </c>
      <c r="B196" s="225" t="s">
        <v>535</v>
      </c>
      <c r="C196" s="226" t="s">
        <v>3114</v>
      </c>
      <c r="D196" s="224"/>
      <c r="E196" s="224"/>
      <c r="F196" s="224"/>
      <c r="G196" s="224"/>
      <c r="H196" s="224"/>
      <c r="I196" s="224"/>
      <c r="J196" s="224"/>
    </row>
    <row r="197" spans="1:10">
      <c r="A197" s="223">
        <v>197</v>
      </c>
      <c r="B197" s="225" t="s">
        <v>536</v>
      </c>
      <c r="C197" s="226" t="s">
        <v>3114</v>
      </c>
      <c r="D197" s="224"/>
      <c r="E197" s="224"/>
      <c r="F197" s="224"/>
      <c r="G197" s="224"/>
      <c r="H197" s="224"/>
      <c r="I197" s="224"/>
      <c r="J197" s="224"/>
    </row>
    <row r="198" spans="1:10">
      <c r="A198" s="223">
        <v>198</v>
      </c>
      <c r="B198" s="225" t="s">
        <v>537</v>
      </c>
      <c r="C198" s="226" t="s">
        <v>3115</v>
      </c>
      <c r="D198" s="224"/>
      <c r="E198" s="224"/>
      <c r="F198" s="224"/>
      <c r="G198" s="224"/>
      <c r="H198" s="224"/>
      <c r="I198" s="224"/>
      <c r="J198" s="224"/>
    </row>
    <row r="199" spans="1:10">
      <c r="A199" s="223">
        <v>199</v>
      </c>
      <c r="B199" s="225" t="s">
        <v>538</v>
      </c>
      <c r="C199" s="226" t="s">
        <v>3115</v>
      </c>
      <c r="D199" s="224"/>
      <c r="E199" s="224"/>
      <c r="F199" s="224"/>
      <c r="G199" s="224"/>
      <c r="H199" s="224"/>
      <c r="I199" s="224"/>
      <c r="J199" s="224"/>
    </row>
    <row r="200" spans="1:10">
      <c r="A200" s="223">
        <v>200</v>
      </c>
      <c r="B200" s="225" t="s">
        <v>539</v>
      </c>
      <c r="C200" s="226" t="s">
        <v>3115</v>
      </c>
      <c r="D200" s="224"/>
      <c r="E200" s="224"/>
      <c r="F200" s="224"/>
      <c r="G200" s="224"/>
      <c r="H200" s="224"/>
      <c r="I200" s="224"/>
      <c r="J200" s="224"/>
    </row>
    <row r="201" spans="1:10">
      <c r="A201" s="223">
        <v>201</v>
      </c>
      <c r="B201" s="225" t="s">
        <v>540</v>
      </c>
      <c r="C201" s="226" t="s">
        <v>3116</v>
      </c>
      <c r="D201" s="224"/>
      <c r="E201" s="224"/>
      <c r="F201" s="224"/>
      <c r="G201" s="224"/>
      <c r="H201" s="224"/>
      <c r="I201" s="224"/>
      <c r="J201" s="224"/>
    </row>
    <row r="202" spans="1:10">
      <c r="A202" s="223">
        <v>202</v>
      </c>
      <c r="B202" s="225" t="s">
        <v>541</v>
      </c>
      <c r="C202" s="226" t="s">
        <v>542</v>
      </c>
      <c r="D202" s="224"/>
      <c r="E202" s="224"/>
      <c r="F202" s="224"/>
      <c r="G202" s="224"/>
      <c r="H202" s="224"/>
      <c r="I202" s="224"/>
      <c r="J202" s="224"/>
    </row>
    <row r="203" spans="1:10">
      <c r="A203" s="223">
        <v>203</v>
      </c>
      <c r="B203" s="225" t="s">
        <v>543</v>
      </c>
      <c r="C203" s="226" t="s">
        <v>542</v>
      </c>
      <c r="D203" s="224"/>
      <c r="E203" s="224"/>
      <c r="F203" s="224"/>
      <c r="G203" s="224"/>
      <c r="H203" s="224"/>
      <c r="I203" s="224"/>
      <c r="J203" s="224"/>
    </row>
    <row r="204" spans="1:10">
      <c r="A204" s="223">
        <v>204</v>
      </c>
      <c r="B204" s="225" t="s">
        <v>544</v>
      </c>
      <c r="C204" s="226" t="s">
        <v>542</v>
      </c>
      <c r="D204" s="224"/>
      <c r="E204" s="224"/>
      <c r="F204" s="224"/>
      <c r="G204" s="224"/>
      <c r="H204" s="224"/>
      <c r="I204" s="224"/>
      <c r="J204" s="224"/>
    </row>
    <row r="205" spans="1:10">
      <c r="A205" s="223">
        <v>205</v>
      </c>
      <c r="B205" s="225" t="s">
        <v>545</v>
      </c>
      <c r="C205" s="226" t="s">
        <v>546</v>
      </c>
      <c r="D205" s="224"/>
      <c r="E205" s="224"/>
      <c r="F205" s="224"/>
      <c r="G205" s="224"/>
      <c r="H205" s="224"/>
      <c r="I205" s="224"/>
      <c r="J205" s="224"/>
    </row>
    <row r="206" spans="1:10">
      <c r="A206" s="223">
        <v>206</v>
      </c>
      <c r="B206" s="225" t="s">
        <v>547</v>
      </c>
      <c r="C206" s="226" t="s">
        <v>546</v>
      </c>
      <c r="D206" s="224"/>
      <c r="E206" s="224"/>
      <c r="F206" s="224"/>
      <c r="G206" s="224"/>
      <c r="H206" s="224"/>
      <c r="I206" s="224"/>
      <c r="J206" s="224"/>
    </row>
    <row r="207" spans="1:10">
      <c r="A207" s="223">
        <v>207</v>
      </c>
      <c r="B207" s="225" t="s">
        <v>548</v>
      </c>
      <c r="C207" s="226" t="s">
        <v>546</v>
      </c>
      <c r="D207" s="224"/>
      <c r="E207" s="224"/>
      <c r="F207" s="224"/>
      <c r="G207" s="224"/>
      <c r="H207" s="224"/>
      <c r="I207" s="224"/>
      <c r="J207" s="224"/>
    </row>
    <row r="208" spans="1:10">
      <c r="A208" s="223">
        <v>208</v>
      </c>
      <c r="B208" s="225" t="s">
        <v>549</v>
      </c>
      <c r="C208" s="226" t="s">
        <v>550</v>
      </c>
      <c r="D208" s="224"/>
      <c r="E208" s="224"/>
      <c r="F208" s="224"/>
      <c r="G208" s="224"/>
      <c r="H208" s="224"/>
      <c r="I208" s="224"/>
      <c r="J208" s="224"/>
    </row>
    <row r="209" spans="1:10">
      <c r="A209" s="223">
        <v>209</v>
      </c>
      <c r="B209" s="225" t="s">
        <v>551</v>
      </c>
      <c r="C209" s="226" t="s">
        <v>550</v>
      </c>
      <c r="D209" s="224"/>
      <c r="E209" s="224"/>
      <c r="F209" s="224"/>
      <c r="G209" s="224"/>
      <c r="H209" s="224"/>
      <c r="I209" s="224"/>
      <c r="J209" s="224"/>
    </row>
    <row r="210" spans="1:10">
      <c r="A210" s="223">
        <v>210</v>
      </c>
      <c r="B210" s="225" t="s">
        <v>3117</v>
      </c>
      <c r="C210" s="226" t="s">
        <v>3118</v>
      </c>
      <c r="D210" s="224"/>
      <c r="E210" s="224"/>
      <c r="F210" s="224"/>
      <c r="G210" s="224"/>
      <c r="H210" s="224"/>
      <c r="I210" s="224"/>
      <c r="J210" s="224"/>
    </row>
    <row r="211" spans="1:10">
      <c r="A211" s="223">
        <v>211</v>
      </c>
      <c r="B211" s="225" t="s">
        <v>3119</v>
      </c>
      <c r="C211" s="226" t="s">
        <v>3120</v>
      </c>
      <c r="D211" s="224"/>
      <c r="E211" s="224"/>
      <c r="F211" s="224"/>
      <c r="G211" s="224"/>
      <c r="H211" s="224"/>
      <c r="I211" s="224"/>
      <c r="J211" s="224"/>
    </row>
    <row r="212" spans="1:10">
      <c r="A212" s="223">
        <v>212</v>
      </c>
      <c r="B212" s="225" t="s">
        <v>3121</v>
      </c>
      <c r="C212" s="226" t="s">
        <v>3122</v>
      </c>
      <c r="D212" s="224"/>
      <c r="E212" s="224"/>
      <c r="F212" s="224"/>
      <c r="G212" s="224"/>
      <c r="H212" s="224"/>
      <c r="I212" s="224"/>
      <c r="J212" s="224"/>
    </row>
    <row r="213" spans="1:10">
      <c r="A213" s="223">
        <v>213</v>
      </c>
      <c r="B213" s="225" t="s">
        <v>552</v>
      </c>
      <c r="C213" s="226" t="s">
        <v>3123</v>
      </c>
      <c r="D213" s="224"/>
      <c r="E213" s="224"/>
      <c r="F213" s="224"/>
      <c r="G213" s="224"/>
      <c r="H213" s="224"/>
      <c r="I213" s="224"/>
      <c r="J213" s="224"/>
    </row>
    <row r="214" spans="1:10">
      <c r="A214" s="223">
        <v>214</v>
      </c>
      <c r="B214" s="225" t="s">
        <v>553</v>
      </c>
      <c r="C214" s="226" t="s">
        <v>3123</v>
      </c>
      <c r="D214" s="224"/>
      <c r="E214" s="224"/>
      <c r="F214" s="224"/>
      <c r="G214" s="224"/>
      <c r="H214" s="224"/>
      <c r="I214" s="224"/>
      <c r="J214" s="224"/>
    </row>
    <row r="215" spans="1:10">
      <c r="A215" s="223">
        <v>215</v>
      </c>
      <c r="B215" s="225" t="s">
        <v>554</v>
      </c>
      <c r="C215" s="226" t="s">
        <v>555</v>
      </c>
      <c r="D215" s="224"/>
      <c r="E215" s="224"/>
      <c r="F215" s="224"/>
      <c r="G215" s="224"/>
      <c r="H215" s="224"/>
      <c r="I215" s="224"/>
      <c r="J215" s="224"/>
    </row>
    <row r="216" spans="1:10">
      <c r="A216" s="223">
        <v>216</v>
      </c>
      <c r="B216" s="225" t="s">
        <v>556</v>
      </c>
      <c r="C216" s="226" t="s">
        <v>3124</v>
      </c>
      <c r="D216" s="224"/>
      <c r="E216" s="224"/>
      <c r="F216" s="224"/>
      <c r="G216" s="224"/>
      <c r="H216" s="224"/>
      <c r="I216" s="224"/>
      <c r="J216" s="224"/>
    </row>
    <row r="217" spans="1:10">
      <c r="A217" s="223">
        <v>217</v>
      </c>
      <c r="B217" s="225" t="s">
        <v>557</v>
      </c>
      <c r="C217" s="226" t="s">
        <v>3125</v>
      </c>
      <c r="D217" s="224"/>
      <c r="E217" s="224"/>
      <c r="F217" s="224"/>
      <c r="G217" s="224"/>
      <c r="H217" s="224"/>
      <c r="I217" s="224"/>
      <c r="J217" s="224"/>
    </row>
    <row r="218" spans="1:10">
      <c r="A218" s="223">
        <v>218</v>
      </c>
      <c r="B218" s="225" t="s">
        <v>558</v>
      </c>
      <c r="C218" s="226" t="s">
        <v>3126</v>
      </c>
      <c r="D218" s="224"/>
      <c r="E218" s="224"/>
      <c r="F218" s="224"/>
      <c r="G218" s="224"/>
      <c r="H218" s="224"/>
      <c r="I218" s="224"/>
      <c r="J218" s="224"/>
    </row>
    <row r="219" spans="1:10">
      <c r="A219" s="223">
        <v>219</v>
      </c>
      <c r="B219" s="225" t="s">
        <v>559</v>
      </c>
      <c r="C219" s="226" t="s">
        <v>3126</v>
      </c>
      <c r="D219" s="224"/>
      <c r="E219" s="224"/>
      <c r="F219" s="224"/>
      <c r="G219" s="224"/>
      <c r="H219" s="224"/>
      <c r="I219" s="224"/>
      <c r="J219" s="224"/>
    </row>
    <row r="220" spans="1:10">
      <c r="A220" s="223">
        <v>220</v>
      </c>
      <c r="B220" s="225" t="s">
        <v>560</v>
      </c>
      <c r="C220" s="226" t="s">
        <v>3126</v>
      </c>
      <c r="D220" s="224"/>
      <c r="E220" s="224"/>
      <c r="F220" s="224"/>
      <c r="G220" s="224"/>
      <c r="H220" s="224"/>
      <c r="I220" s="224"/>
      <c r="J220" s="224"/>
    </row>
    <row r="221" spans="1:10">
      <c r="A221" s="223">
        <v>221</v>
      </c>
      <c r="B221" s="225" t="s">
        <v>561</v>
      </c>
      <c r="C221" s="226" t="s">
        <v>3126</v>
      </c>
      <c r="D221" s="224"/>
      <c r="E221" s="224"/>
      <c r="F221" s="224"/>
      <c r="G221" s="224"/>
      <c r="H221" s="224"/>
      <c r="I221" s="224"/>
      <c r="J221" s="224"/>
    </row>
    <row r="222" spans="1:10">
      <c r="A222" s="223">
        <v>222</v>
      </c>
      <c r="B222" s="225" t="s">
        <v>562</v>
      </c>
      <c r="C222" s="226" t="s">
        <v>3127</v>
      </c>
      <c r="D222" s="224"/>
      <c r="E222" s="224"/>
      <c r="F222" s="224"/>
      <c r="G222" s="224"/>
      <c r="H222" s="224"/>
      <c r="I222" s="224"/>
      <c r="J222" s="224"/>
    </row>
    <row r="223" spans="1:10">
      <c r="A223" s="223">
        <v>223</v>
      </c>
      <c r="B223" s="225" t="s">
        <v>563</v>
      </c>
      <c r="C223" s="226" t="s">
        <v>3127</v>
      </c>
      <c r="D223" s="224"/>
      <c r="E223" s="224"/>
      <c r="F223" s="224"/>
      <c r="G223" s="224"/>
      <c r="H223" s="224"/>
      <c r="I223" s="224"/>
      <c r="J223" s="224"/>
    </row>
    <row r="224" spans="1:10">
      <c r="A224" s="223">
        <v>224</v>
      </c>
      <c r="B224" s="225" t="s">
        <v>564</v>
      </c>
      <c r="C224" s="226" t="s">
        <v>3127</v>
      </c>
      <c r="D224" s="224"/>
      <c r="E224" s="224"/>
      <c r="F224" s="224"/>
      <c r="G224" s="224"/>
      <c r="H224" s="224"/>
      <c r="I224" s="224"/>
      <c r="J224" s="224"/>
    </row>
    <row r="225" spans="1:10">
      <c r="A225" s="223">
        <v>225</v>
      </c>
      <c r="B225" s="225" t="s">
        <v>3128</v>
      </c>
      <c r="C225" s="226" t="s">
        <v>3127</v>
      </c>
      <c r="D225" s="224"/>
      <c r="E225" s="224"/>
      <c r="F225" s="224"/>
      <c r="G225" s="224"/>
      <c r="H225" s="224"/>
      <c r="I225" s="224"/>
      <c r="J225" s="224"/>
    </row>
    <row r="226" spans="1:10">
      <c r="A226" s="223">
        <v>226</v>
      </c>
      <c r="B226" s="225" t="s">
        <v>565</v>
      </c>
      <c r="C226" s="226" t="s">
        <v>3129</v>
      </c>
      <c r="D226" s="224"/>
      <c r="E226" s="224"/>
      <c r="F226" s="224"/>
      <c r="G226" s="224"/>
      <c r="H226" s="224"/>
      <c r="I226" s="224"/>
      <c r="J226" s="224"/>
    </row>
    <row r="227" spans="1:10">
      <c r="A227" s="223">
        <v>227</v>
      </c>
      <c r="B227" s="225" t="s">
        <v>566</v>
      </c>
      <c r="C227" s="226" t="s">
        <v>3130</v>
      </c>
      <c r="D227" s="224"/>
      <c r="E227" s="224"/>
      <c r="F227" s="224"/>
      <c r="G227" s="224"/>
      <c r="H227" s="224"/>
      <c r="I227" s="224"/>
      <c r="J227" s="224"/>
    </row>
    <row r="228" spans="1:10">
      <c r="A228" s="223">
        <v>228</v>
      </c>
      <c r="B228" s="225" t="s">
        <v>567</v>
      </c>
      <c r="C228" s="226" t="s">
        <v>3131</v>
      </c>
      <c r="D228" s="224"/>
      <c r="E228" s="224"/>
      <c r="F228" s="224"/>
      <c r="G228" s="224"/>
      <c r="H228" s="224"/>
      <c r="I228" s="224"/>
      <c r="J228" s="224"/>
    </row>
    <row r="229" spans="1:10">
      <c r="A229" s="223">
        <v>229</v>
      </c>
      <c r="B229" s="225" t="s">
        <v>568</v>
      </c>
      <c r="C229" s="226" t="s">
        <v>3131</v>
      </c>
      <c r="D229" s="224"/>
      <c r="E229" s="224"/>
      <c r="F229" s="224"/>
      <c r="G229" s="224"/>
      <c r="H229" s="224"/>
      <c r="I229" s="224"/>
      <c r="J229" s="224"/>
    </row>
    <row r="230" spans="1:10">
      <c r="A230" s="223">
        <v>230</v>
      </c>
      <c r="B230" s="225" t="s">
        <v>569</v>
      </c>
      <c r="C230" s="226" t="s">
        <v>3131</v>
      </c>
      <c r="D230" s="224"/>
      <c r="E230" s="224"/>
      <c r="F230" s="224"/>
      <c r="G230" s="224"/>
      <c r="H230" s="224"/>
      <c r="I230" s="224"/>
      <c r="J230" s="224"/>
    </row>
    <row r="231" spans="1:10">
      <c r="A231" s="223">
        <v>231</v>
      </c>
      <c r="B231" s="225" t="s">
        <v>570</v>
      </c>
      <c r="C231" s="226" t="s">
        <v>571</v>
      </c>
      <c r="D231" s="224"/>
      <c r="E231" s="224"/>
      <c r="F231" s="224"/>
      <c r="G231" s="224"/>
      <c r="H231" s="224"/>
      <c r="I231" s="224"/>
      <c r="J231" s="224"/>
    </row>
    <row r="232" spans="1:10">
      <c r="A232" s="223">
        <v>232</v>
      </c>
      <c r="B232" s="225" t="s">
        <v>572</v>
      </c>
      <c r="C232" s="226" t="s">
        <v>571</v>
      </c>
      <c r="D232" s="224"/>
      <c r="E232" s="224"/>
      <c r="F232" s="224"/>
      <c r="G232" s="224"/>
      <c r="H232" s="224"/>
      <c r="I232" s="224"/>
      <c r="J232" s="224"/>
    </row>
    <row r="233" spans="1:10">
      <c r="A233" s="223">
        <v>233</v>
      </c>
      <c r="B233" s="225" t="s">
        <v>573</v>
      </c>
      <c r="C233" s="226" t="s">
        <v>571</v>
      </c>
      <c r="D233" s="224"/>
      <c r="E233" s="224"/>
      <c r="F233" s="224"/>
      <c r="G233" s="224"/>
      <c r="H233" s="224"/>
      <c r="I233" s="224"/>
      <c r="J233" s="224"/>
    </row>
    <row r="234" spans="1:10">
      <c r="A234" s="223">
        <v>234</v>
      </c>
      <c r="B234" s="225" t="s">
        <v>574</v>
      </c>
      <c r="C234" s="226" t="s">
        <v>3132</v>
      </c>
      <c r="D234" s="224"/>
      <c r="E234" s="224"/>
      <c r="F234" s="224"/>
      <c r="G234" s="224"/>
      <c r="H234" s="224"/>
      <c r="I234" s="224"/>
      <c r="J234" s="224"/>
    </row>
    <row r="235" spans="1:10">
      <c r="A235" s="223">
        <v>235</v>
      </c>
      <c r="B235" s="225" t="s">
        <v>575</v>
      </c>
      <c r="C235" s="226" t="s">
        <v>3132</v>
      </c>
      <c r="D235" s="224"/>
      <c r="E235" s="224"/>
      <c r="F235" s="224"/>
      <c r="G235" s="224"/>
      <c r="H235" s="224"/>
      <c r="I235" s="224"/>
      <c r="J235" s="224"/>
    </row>
    <row r="236" spans="1:10">
      <c r="A236" s="223">
        <v>236</v>
      </c>
      <c r="B236" s="225" t="s">
        <v>576</v>
      </c>
      <c r="C236" s="226" t="s">
        <v>3132</v>
      </c>
      <c r="D236" s="224"/>
      <c r="E236" s="224"/>
      <c r="F236" s="224"/>
      <c r="G236" s="224"/>
      <c r="H236" s="224"/>
      <c r="I236" s="224"/>
      <c r="J236" s="224"/>
    </row>
    <row r="237" spans="1:10">
      <c r="A237" s="223">
        <v>237</v>
      </c>
      <c r="B237" s="225" t="s">
        <v>577</v>
      </c>
      <c r="C237" s="226" t="s">
        <v>579</v>
      </c>
      <c r="D237" s="224"/>
      <c r="E237" s="224"/>
      <c r="F237" s="224"/>
      <c r="G237" s="224"/>
      <c r="H237" s="224"/>
      <c r="I237" s="224"/>
      <c r="J237" s="224"/>
    </row>
    <row r="238" spans="1:10">
      <c r="A238" s="223">
        <v>238</v>
      </c>
      <c r="B238" s="225" t="s">
        <v>578</v>
      </c>
      <c r="C238" s="226" t="s">
        <v>579</v>
      </c>
      <c r="D238" s="224"/>
      <c r="E238" s="224"/>
      <c r="F238" s="224"/>
      <c r="G238" s="224"/>
      <c r="H238" s="224"/>
      <c r="I238" s="224"/>
      <c r="J238" s="224"/>
    </row>
    <row r="239" spans="1:10">
      <c r="A239" s="223">
        <v>239</v>
      </c>
      <c r="B239" s="225" t="s">
        <v>580</v>
      </c>
      <c r="C239" s="226" t="s">
        <v>579</v>
      </c>
      <c r="D239" s="224"/>
      <c r="E239" s="224"/>
      <c r="F239" s="224"/>
      <c r="G239" s="224"/>
      <c r="H239" s="224"/>
      <c r="I239" s="224"/>
      <c r="J239" s="224"/>
    </row>
    <row r="240" spans="1:10">
      <c r="A240" s="223">
        <v>240</v>
      </c>
      <c r="B240" s="225" t="s">
        <v>3133</v>
      </c>
      <c r="C240" s="226" t="s">
        <v>3134</v>
      </c>
      <c r="D240" s="224"/>
      <c r="E240" s="224"/>
      <c r="F240" s="224"/>
      <c r="G240" s="224"/>
      <c r="H240" s="224"/>
      <c r="I240" s="224"/>
      <c r="J240" s="224"/>
    </row>
    <row r="241" spans="1:10">
      <c r="A241" s="223">
        <v>241</v>
      </c>
      <c r="B241" s="225" t="s">
        <v>3135</v>
      </c>
      <c r="C241" s="226" t="s">
        <v>3136</v>
      </c>
      <c r="D241" s="224"/>
      <c r="E241" s="224"/>
      <c r="F241" s="224"/>
      <c r="G241" s="224"/>
      <c r="H241" s="224"/>
      <c r="I241" s="224"/>
      <c r="J241" s="224"/>
    </row>
    <row r="242" spans="1:10">
      <c r="A242" s="223">
        <v>242</v>
      </c>
      <c r="B242" s="225" t="s">
        <v>581</v>
      </c>
      <c r="C242" s="226" t="s">
        <v>3137</v>
      </c>
      <c r="D242" s="224"/>
      <c r="E242" s="224"/>
      <c r="F242" s="224"/>
      <c r="G242" s="224"/>
      <c r="H242" s="224"/>
      <c r="I242" s="224"/>
      <c r="J242" s="224"/>
    </row>
    <row r="243" spans="1:10">
      <c r="A243" s="223">
        <v>243</v>
      </c>
      <c r="B243" s="225" t="s">
        <v>582</v>
      </c>
      <c r="C243" s="226" t="s">
        <v>3138</v>
      </c>
      <c r="D243" s="224"/>
      <c r="E243" s="224"/>
      <c r="F243" s="224"/>
      <c r="G243" s="224"/>
      <c r="H243" s="224"/>
      <c r="I243" s="224"/>
      <c r="J243" s="224"/>
    </row>
    <row r="244" spans="1:10">
      <c r="A244" s="223">
        <v>244</v>
      </c>
      <c r="B244" s="225" t="s">
        <v>583</v>
      </c>
      <c r="C244" s="226" t="s">
        <v>3138</v>
      </c>
      <c r="D244" s="224"/>
      <c r="E244" s="224"/>
      <c r="F244" s="224"/>
      <c r="G244" s="224"/>
      <c r="H244" s="224"/>
      <c r="I244" s="224"/>
      <c r="J244" s="224"/>
    </row>
    <row r="245" spans="1:10">
      <c r="A245" s="223">
        <v>245</v>
      </c>
      <c r="B245" s="225" t="s">
        <v>584</v>
      </c>
      <c r="C245" s="226" t="s">
        <v>3138</v>
      </c>
      <c r="D245" s="224"/>
      <c r="E245" s="224"/>
      <c r="F245" s="224"/>
      <c r="G245" s="224"/>
      <c r="H245" s="224"/>
      <c r="I245" s="224"/>
      <c r="J245" s="224"/>
    </row>
    <row r="246" spans="1:10">
      <c r="A246" s="223">
        <v>246</v>
      </c>
      <c r="B246" s="225" t="s">
        <v>585</v>
      </c>
      <c r="C246" s="226" t="s">
        <v>3139</v>
      </c>
      <c r="D246" s="224"/>
      <c r="E246" s="224"/>
      <c r="F246" s="224"/>
      <c r="G246" s="224"/>
      <c r="H246" s="224"/>
      <c r="I246" s="224"/>
      <c r="J246" s="224"/>
    </row>
    <row r="247" spans="1:10">
      <c r="A247" s="223">
        <v>247</v>
      </c>
      <c r="B247" s="225" t="s">
        <v>586</v>
      </c>
      <c r="C247" s="226" t="s">
        <v>3139</v>
      </c>
      <c r="D247" s="224"/>
      <c r="E247" s="224"/>
      <c r="F247" s="224"/>
      <c r="G247" s="224"/>
      <c r="H247" s="224"/>
      <c r="I247" s="224"/>
      <c r="J247" s="224"/>
    </row>
    <row r="248" spans="1:10">
      <c r="A248" s="223">
        <v>248</v>
      </c>
      <c r="B248" s="225" t="s">
        <v>587</v>
      </c>
      <c r="C248" s="226" t="s">
        <v>3139</v>
      </c>
      <c r="D248" s="224"/>
      <c r="E248" s="224"/>
      <c r="F248" s="224"/>
      <c r="G248" s="224"/>
      <c r="H248" s="224"/>
      <c r="I248" s="224"/>
      <c r="J248" s="224"/>
    </row>
    <row r="249" spans="1:10">
      <c r="A249" s="223">
        <v>249</v>
      </c>
      <c r="B249" s="225" t="s">
        <v>588</v>
      </c>
      <c r="C249" s="226" t="s">
        <v>3140</v>
      </c>
      <c r="D249" s="224"/>
      <c r="E249" s="224"/>
      <c r="F249" s="224"/>
      <c r="G249" s="224"/>
      <c r="H249" s="224"/>
      <c r="I249" s="224"/>
      <c r="J249" s="224"/>
    </row>
    <row r="250" spans="1:10">
      <c r="A250" s="223">
        <v>250</v>
      </c>
      <c r="B250" s="225" t="s">
        <v>589</v>
      </c>
      <c r="C250" s="226" t="s">
        <v>3140</v>
      </c>
      <c r="D250" s="224"/>
      <c r="E250" s="224"/>
      <c r="F250" s="224"/>
      <c r="G250" s="224"/>
      <c r="H250" s="224"/>
      <c r="I250" s="224"/>
      <c r="J250" s="224"/>
    </row>
    <row r="251" spans="1:10">
      <c r="A251" s="223">
        <v>251</v>
      </c>
      <c r="B251" s="225" t="s">
        <v>590</v>
      </c>
      <c r="C251" s="226" t="s">
        <v>3140</v>
      </c>
      <c r="D251" s="224"/>
      <c r="E251" s="224"/>
      <c r="F251" s="224"/>
      <c r="G251" s="224"/>
      <c r="H251" s="224"/>
      <c r="I251" s="224"/>
      <c r="J251" s="224"/>
    </row>
    <row r="252" spans="1:10">
      <c r="A252" s="223">
        <v>252</v>
      </c>
      <c r="B252" s="225" t="s">
        <v>591</v>
      </c>
      <c r="C252" s="226" t="s">
        <v>3141</v>
      </c>
      <c r="D252" s="224"/>
      <c r="E252" s="224"/>
      <c r="F252" s="224"/>
      <c r="G252" s="224"/>
      <c r="H252" s="224"/>
      <c r="I252" s="224"/>
      <c r="J252" s="224"/>
    </row>
    <row r="253" spans="1:10">
      <c r="A253" s="223">
        <v>253</v>
      </c>
      <c r="B253" s="225" t="s">
        <v>592</v>
      </c>
      <c r="C253" s="226" t="s">
        <v>593</v>
      </c>
      <c r="D253" s="224"/>
      <c r="E253" s="224"/>
      <c r="F253" s="224"/>
      <c r="G253" s="224"/>
      <c r="H253" s="224"/>
      <c r="I253" s="224"/>
      <c r="J253" s="224"/>
    </row>
    <row r="254" spans="1:10">
      <c r="A254" s="223">
        <v>254</v>
      </c>
      <c r="B254" s="225" t="s">
        <v>594</v>
      </c>
      <c r="C254" s="226" t="s">
        <v>3142</v>
      </c>
      <c r="D254" s="224"/>
      <c r="E254" s="224"/>
      <c r="F254" s="224"/>
      <c r="G254" s="224"/>
      <c r="H254" s="224"/>
      <c r="I254" s="224"/>
      <c r="J254" s="224"/>
    </row>
    <row r="255" spans="1:10">
      <c r="A255" s="223">
        <v>255</v>
      </c>
      <c r="B255" s="225" t="s">
        <v>595</v>
      </c>
      <c r="C255" s="226" t="s">
        <v>3142</v>
      </c>
      <c r="D255" s="224"/>
      <c r="E255" s="224"/>
      <c r="F255" s="224"/>
      <c r="G255" s="224"/>
      <c r="H255" s="224"/>
      <c r="I255" s="224"/>
      <c r="J255" s="224"/>
    </row>
    <row r="256" spans="1:10">
      <c r="A256" s="223">
        <v>256</v>
      </c>
      <c r="B256" s="225" t="s">
        <v>596</v>
      </c>
      <c r="C256" s="226" t="s">
        <v>3143</v>
      </c>
      <c r="D256" s="224"/>
      <c r="E256" s="224"/>
      <c r="F256" s="224"/>
      <c r="G256" s="224"/>
      <c r="H256" s="224"/>
      <c r="I256" s="224"/>
      <c r="J256" s="224"/>
    </row>
    <row r="257" spans="1:10">
      <c r="A257" s="223">
        <v>257</v>
      </c>
      <c r="B257" s="225" t="s">
        <v>597</v>
      </c>
      <c r="C257" s="226" t="s">
        <v>3143</v>
      </c>
      <c r="D257" s="224"/>
      <c r="E257" s="224"/>
      <c r="F257" s="224"/>
      <c r="G257" s="224"/>
      <c r="H257" s="224"/>
      <c r="I257" s="224"/>
      <c r="J257" s="224"/>
    </row>
    <row r="258" spans="1:10">
      <c r="A258" s="223">
        <v>258</v>
      </c>
      <c r="B258" s="225" t="s">
        <v>598</v>
      </c>
      <c r="C258" s="226" t="s">
        <v>3144</v>
      </c>
      <c r="D258" s="224"/>
      <c r="E258" s="224"/>
      <c r="F258" s="224"/>
      <c r="G258" s="224"/>
      <c r="H258" s="224"/>
      <c r="I258" s="224"/>
      <c r="J258" s="224"/>
    </row>
    <row r="259" spans="1:10">
      <c r="A259" s="223">
        <v>259</v>
      </c>
      <c r="B259" s="225" t="s">
        <v>599</v>
      </c>
      <c r="C259" s="226" t="s">
        <v>3144</v>
      </c>
      <c r="D259" s="224"/>
      <c r="E259" s="224"/>
      <c r="F259" s="224"/>
      <c r="G259" s="224"/>
      <c r="H259" s="224"/>
      <c r="I259" s="224"/>
      <c r="J259" s="224"/>
    </row>
    <row r="260" spans="1:10">
      <c r="A260" s="223">
        <v>260</v>
      </c>
      <c r="B260" s="225" t="s">
        <v>600</v>
      </c>
      <c r="C260" s="226" t="s">
        <v>3145</v>
      </c>
      <c r="D260" s="224"/>
      <c r="E260" s="224"/>
      <c r="F260" s="224"/>
      <c r="G260" s="224"/>
      <c r="H260" s="224"/>
      <c r="I260" s="224"/>
      <c r="J260" s="224"/>
    </row>
    <row r="261" spans="1:10">
      <c r="A261" s="223">
        <v>261</v>
      </c>
      <c r="B261" s="225" t="s">
        <v>601</v>
      </c>
      <c r="C261" s="226" t="s">
        <v>3145</v>
      </c>
      <c r="D261" s="224"/>
      <c r="E261" s="224"/>
      <c r="F261" s="224"/>
      <c r="G261" s="224"/>
      <c r="H261" s="224"/>
      <c r="I261" s="224"/>
      <c r="J261" s="224"/>
    </row>
    <row r="262" spans="1:10">
      <c r="A262" s="223">
        <v>262</v>
      </c>
      <c r="B262" s="225" t="s">
        <v>602</v>
      </c>
      <c r="C262" s="226" t="s">
        <v>3145</v>
      </c>
      <c r="D262" s="224"/>
      <c r="E262" s="224"/>
      <c r="F262" s="224"/>
      <c r="G262" s="224"/>
      <c r="H262" s="224"/>
      <c r="I262" s="224"/>
      <c r="J262" s="224"/>
    </row>
    <row r="263" spans="1:10">
      <c r="A263" s="223">
        <v>263</v>
      </c>
      <c r="B263" s="225" t="s">
        <v>603</v>
      </c>
      <c r="C263" s="226" t="s">
        <v>3146</v>
      </c>
      <c r="D263" s="224"/>
      <c r="E263" s="224"/>
      <c r="F263" s="224"/>
      <c r="G263" s="224"/>
      <c r="H263" s="224"/>
      <c r="I263" s="224"/>
      <c r="J263" s="224"/>
    </row>
    <row r="264" spans="1:10">
      <c r="A264" s="223">
        <v>264</v>
      </c>
      <c r="B264" s="225" t="s">
        <v>604</v>
      </c>
      <c r="C264" s="226" t="s">
        <v>3147</v>
      </c>
      <c r="D264" s="224"/>
      <c r="E264" s="224"/>
      <c r="F264" s="224"/>
      <c r="G264" s="224"/>
      <c r="H264" s="224"/>
      <c r="I264" s="224"/>
      <c r="J264" s="224"/>
    </row>
    <row r="265" spans="1:10">
      <c r="A265" s="223">
        <v>265</v>
      </c>
      <c r="B265" s="225" t="s">
        <v>605</v>
      </c>
      <c r="C265" s="226" t="s">
        <v>606</v>
      </c>
      <c r="D265" s="224"/>
      <c r="E265" s="224"/>
      <c r="F265" s="224"/>
      <c r="G265" s="224"/>
      <c r="H265" s="224"/>
      <c r="I265" s="224"/>
      <c r="J265" s="224"/>
    </row>
    <row r="266" spans="1:10">
      <c r="A266" s="223">
        <v>266</v>
      </c>
      <c r="B266" s="225" t="s">
        <v>607</v>
      </c>
      <c r="C266" s="226" t="s">
        <v>606</v>
      </c>
      <c r="D266" s="224"/>
      <c r="E266" s="224"/>
      <c r="F266" s="224"/>
      <c r="G266" s="224"/>
      <c r="H266" s="224"/>
      <c r="I266" s="224"/>
      <c r="J266" s="224"/>
    </row>
    <row r="267" spans="1:10">
      <c r="A267" s="223">
        <v>267</v>
      </c>
      <c r="B267" s="225" t="s">
        <v>608</v>
      </c>
      <c r="C267" s="226" t="s">
        <v>3148</v>
      </c>
      <c r="D267" s="224"/>
      <c r="E267" s="224"/>
      <c r="F267" s="224"/>
      <c r="G267" s="224"/>
      <c r="H267" s="224"/>
      <c r="I267" s="224"/>
      <c r="J267" s="224"/>
    </row>
    <row r="268" spans="1:10">
      <c r="A268" s="223">
        <v>268</v>
      </c>
      <c r="B268" s="225" t="s">
        <v>609</v>
      </c>
      <c r="C268" s="226" t="s">
        <v>3148</v>
      </c>
      <c r="D268" s="224"/>
      <c r="E268" s="224"/>
      <c r="F268" s="224"/>
      <c r="G268" s="224"/>
      <c r="H268" s="224"/>
      <c r="I268" s="224"/>
      <c r="J268" s="224"/>
    </row>
    <row r="269" spans="1:10">
      <c r="A269" s="223">
        <v>269</v>
      </c>
      <c r="B269" s="225" t="s">
        <v>610</v>
      </c>
      <c r="C269" s="226" t="s">
        <v>611</v>
      </c>
      <c r="D269" s="224"/>
      <c r="E269" s="224"/>
      <c r="F269" s="224"/>
      <c r="G269" s="224"/>
      <c r="H269" s="224"/>
      <c r="I269" s="224"/>
      <c r="J269" s="224"/>
    </row>
    <row r="270" spans="1:10">
      <c r="A270" s="223">
        <v>270</v>
      </c>
      <c r="B270" s="225" t="s">
        <v>612</v>
      </c>
      <c r="C270" s="226" t="s">
        <v>611</v>
      </c>
      <c r="D270" s="224"/>
      <c r="E270" s="224"/>
      <c r="F270" s="224"/>
      <c r="G270" s="224"/>
      <c r="H270" s="224"/>
      <c r="I270" s="224"/>
      <c r="J270" s="224"/>
    </row>
    <row r="271" spans="1:10">
      <c r="A271" s="223">
        <v>271</v>
      </c>
      <c r="B271" s="225" t="s">
        <v>613</v>
      </c>
      <c r="C271" s="226" t="s">
        <v>611</v>
      </c>
      <c r="D271" s="224"/>
      <c r="E271" s="224"/>
      <c r="F271" s="224"/>
      <c r="G271" s="224"/>
      <c r="H271" s="224"/>
      <c r="I271" s="224"/>
      <c r="J271" s="224"/>
    </row>
    <row r="272" spans="1:10">
      <c r="A272" s="223">
        <v>272</v>
      </c>
      <c r="B272" s="225" t="s">
        <v>614</v>
      </c>
      <c r="C272" s="226" t="s">
        <v>3149</v>
      </c>
      <c r="D272" s="224"/>
      <c r="E272" s="224"/>
      <c r="F272" s="224"/>
      <c r="G272" s="224"/>
      <c r="H272" s="224"/>
      <c r="I272" s="224"/>
      <c r="J272" s="224"/>
    </row>
    <row r="273" spans="1:10">
      <c r="A273" s="223">
        <v>273</v>
      </c>
      <c r="B273" s="225" t="s">
        <v>615</v>
      </c>
      <c r="C273" s="226" t="s">
        <v>3150</v>
      </c>
      <c r="D273" s="224"/>
      <c r="E273" s="224"/>
      <c r="F273" s="224"/>
      <c r="G273" s="224"/>
      <c r="H273" s="224"/>
      <c r="I273" s="224"/>
      <c r="J273" s="224"/>
    </row>
    <row r="274" spans="1:10">
      <c r="A274" s="223">
        <v>274</v>
      </c>
      <c r="B274" s="225" t="s">
        <v>616</v>
      </c>
      <c r="C274" s="226" t="s">
        <v>3151</v>
      </c>
      <c r="D274" s="224"/>
      <c r="E274" s="224"/>
      <c r="F274" s="224"/>
      <c r="G274" s="224"/>
      <c r="H274" s="224"/>
      <c r="I274" s="224"/>
      <c r="J274" s="224"/>
    </row>
    <row r="275" spans="1:10">
      <c r="A275" s="223">
        <v>275</v>
      </c>
      <c r="B275" s="225" t="s">
        <v>3152</v>
      </c>
      <c r="C275" s="226" t="s">
        <v>3153</v>
      </c>
      <c r="D275" s="224"/>
      <c r="E275" s="224"/>
      <c r="F275" s="224"/>
      <c r="G275" s="224"/>
      <c r="H275" s="224"/>
      <c r="I275" s="224"/>
      <c r="J275" s="224"/>
    </row>
    <row r="276" spans="1:10">
      <c r="A276" s="223">
        <v>276</v>
      </c>
      <c r="B276" s="225" t="s">
        <v>3154</v>
      </c>
      <c r="C276" s="226" t="s">
        <v>3155</v>
      </c>
      <c r="D276" s="224"/>
      <c r="E276" s="224"/>
      <c r="F276" s="224"/>
      <c r="G276" s="224"/>
      <c r="H276" s="224"/>
      <c r="I276" s="224"/>
      <c r="J276" s="224"/>
    </row>
    <row r="277" spans="1:10">
      <c r="A277" s="223">
        <v>277</v>
      </c>
      <c r="B277" s="225" t="s">
        <v>617</v>
      </c>
      <c r="C277" s="226" t="s">
        <v>619</v>
      </c>
      <c r="D277" s="224"/>
      <c r="E277" s="224"/>
      <c r="F277" s="224"/>
      <c r="G277" s="224"/>
      <c r="H277" s="224"/>
      <c r="I277" s="224"/>
      <c r="J277" s="224"/>
    </row>
    <row r="278" spans="1:10">
      <c r="A278" s="223">
        <v>278</v>
      </c>
      <c r="B278" s="225" t="s">
        <v>618</v>
      </c>
      <c r="C278" s="226" t="s">
        <v>619</v>
      </c>
      <c r="D278" s="224"/>
      <c r="E278" s="224"/>
      <c r="F278" s="224"/>
      <c r="G278" s="224"/>
      <c r="H278" s="224"/>
      <c r="I278" s="224"/>
      <c r="J278" s="224"/>
    </row>
    <row r="279" spans="1:10">
      <c r="A279" s="223">
        <v>279</v>
      </c>
      <c r="B279" s="225" t="s">
        <v>3156</v>
      </c>
      <c r="C279" s="226" t="s">
        <v>3157</v>
      </c>
      <c r="D279" s="224"/>
      <c r="E279" s="224"/>
      <c r="F279" s="224"/>
      <c r="G279" s="224"/>
      <c r="H279" s="224"/>
      <c r="I279" s="224"/>
      <c r="J279" s="224"/>
    </row>
    <row r="280" spans="1:10">
      <c r="A280" s="223">
        <v>280</v>
      </c>
      <c r="B280" s="225" t="s">
        <v>3158</v>
      </c>
      <c r="C280" s="226" t="s">
        <v>3157</v>
      </c>
      <c r="D280" s="224"/>
      <c r="E280" s="224"/>
      <c r="F280" s="224"/>
      <c r="G280" s="224"/>
      <c r="H280" s="224"/>
      <c r="I280" s="224"/>
      <c r="J280" s="224"/>
    </row>
    <row r="281" spans="1:10">
      <c r="A281" s="223">
        <v>281</v>
      </c>
      <c r="B281" s="225" t="s">
        <v>620</v>
      </c>
      <c r="C281" s="226" t="s">
        <v>621</v>
      </c>
      <c r="D281" s="224"/>
      <c r="E281" s="224"/>
      <c r="F281" s="224"/>
      <c r="G281" s="224"/>
      <c r="H281" s="224"/>
      <c r="I281" s="224"/>
      <c r="J281" s="224"/>
    </row>
    <row r="282" spans="1:10">
      <c r="A282" s="223">
        <v>282</v>
      </c>
      <c r="B282" s="225" t="s">
        <v>622</v>
      </c>
      <c r="C282" s="226" t="s">
        <v>621</v>
      </c>
      <c r="D282" s="224"/>
      <c r="E282" s="224"/>
      <c r="F282" s="224"/>
      <c r="G282" s="224"/>
      <c r="H282" s="224"/>
      <c r="I282" s="224"/>
      <c r="J282" s="224"/>
    </row>
    <row r="283" spans="1:10">
      <c r="A283" s="223">
        <v>283</v>
      </c>
      <c r="B283" s="225" t="s">
        <v>623</v>
      </c>
      <c r="C283" s="226" t="s">
        <v>621</v>
      </c>
      <c r="D283" s="224"/>
      <c r="E283" s="224"/>
      <c r="F283" s="224"/>
      <c r="G283" s="224"/>
      <c r="H283" s="224"/>
      <c r="I283" s="224"/>
      <c r="J283" s="224"/>
    </row>
    <row r="284" spans="1:10">
      <c r="A284" s="223">
        <v>284</v>
      </c>
      <c r="B284" s="225" t="s">
        <v>624</v>
      </c>
      <c r="C284" s="226" t="s">
        <v>3159</v>
      </c>
      <c r="D284" s="224"/>
      <c r="E284" s="224"/>
      <c r="F284" s="224"/>
      <c r="G284" s="224"/>
      <c r="H284" s="224"/>
      <c r="I284" s="224"/>
      <c r="J284" s="224"/>
    </row>
    <row r="285" spans="1:10">
      <c r="A285" s="223">
        <v>285</v>
      </c>
      <c r="B285" s="225" t="s">
        <v>625</v>
      </c>
      <c r="C285" s="226" t="s">
        <v>3160</v>
      </c>
      <c r="D285" s="224"/>
      <c r="E285" s="224"/>
      <c r="F285" s="224"/>
      <c r="G285" s="224"/>
      <c r="H285" s="224"/>
      <c r="I285" s="224"/>
      <c r="J285" s="224"/>
    </row>
    <row r="286" spans="1:10">
      <c r="A286" s="223">
        <v>286</v>
      </c>
      <c r="B286" s="225" t="s">
        <v>626</v>
      </c>
      <c r="C286" s="226" t="s">
        <v>3161</v>
      </c>
      <c r="D286" s="224"/>
      <c r="E286" s="224"/>
      <c r="F286" s="224"/>
      <c r="G286" s="224"/>
      <c r="H286" s="224"/>
      <c r="I286" s="224"/>
      <c r="J286" s="224"/>
    </row>
    <row r="287" spans="1:10">
      <c r="A287" s="223">
        <v>287</v>
      </c>
      <c r="B287" s="225" t="s">
        <v>627</v>
      </c>
      <c r="C287" s="226" t="s">
        <v>3161</v>
      </c>
      <c r="D287" s="224"/>
      <c r="E287" s="224"/>
      <c r="F287" s="224"/>
      <c r="G287" s="224"/>
      <c r="H287" s="224"/>
      <c r="I287" s="224"/>
      <c r="J287" s="224"/>
    </row>
    <row r="288" spans="1:10">
      <c r="A288" s="223">
        <v>288</v>
      </c>
      <c r="B288" s="225" t="s">
        <v>628</v>
      </c>
      <c r="C288" s="226" t="s">
        <v>3162</v>
      </c>
      <c r="D288" s="224"/>
      <c r="E288" s="224"/>
      <c r="F288" s="224"/>
      <c r="G288" s="224"/>
      <c r="H288" s="224"/>
      <c r="I288" s="224"/>
      <c r="J288" s="224"/>
    </row>
    <row r="289" spans="1:10">
      <c r="A289" s="223">
        <v>289</v>
      </c>
      <c r="B289" s="225" t="s">
        <v>629</v>
      </c>
      <c r="C289" s="226" t="s">
        <v>3162</v>
      </c>
      <c r="D289" s="224"/>
      <c r="E289" s="224"/>
      <c r="F289" s="224"/>
      <c r="G289" s="224"/>
      <c r="H289" s="224"/>
      <c r="I289" s="224"/>
      <c r="J289" s="224"/>
    </row>
    <row r="290" spans="1:10">
      <c r="A290" s="223">
        <v>290</v>
      </c>
      <c r="B290" s="225" t="s">
        <v>630</v>
      </c>
      <c r="C290" s="226" t="s">
        <v>3163</v>
      </c>
      <c r="D290" s="224"/>
      <c r="E290" s="224"/>
      <c r="F290" s="224"/>
      <c r="G290" s="224"/>
      <c r="H290" s="224"/>
      <c r="I290" s="224"/>
      <c r="J290" s="224"/>
    </row>
    <row r="291" spans="1:10">
      <c r="A291" s="223">
        <v>291</v>
      </c>
      <c r="B291" s="225" t="s">
        <v>631</v>
      </c>
      <c r="C291" s="226" t="s">
        <v>3163</v>
      </c>
      <c r="D291" s="224"/>
      <c r="E291" s="224"/>
      <c r="F291" s="224"/>
      <c r="G291" s="224"/>
      <c r="H291" s="224"/>
      <c r="I291" s="224"/>
      <c r="J291" s="224"/>
    </row>
    <row r="292" spans="1:10">
      <c r="A292" s="223">
        <v>292</v>
      </c>
      <c r="B292" s="225" t="s">
        <v>632</v>
      </c>
      <c r="C292" s="226" t="s">
        <v>3163</v>
      </c>
      <c r="D292" s="224"/>
      <c r="E292" s="224"/>
      <c r="F292" s="224"/>
      <c r="G292" s="224"/>
      <c r="H292" s="224"/>
      <c r="I292" s="224"/>
      <c r="J292" s="224"/>
    </row>
    <row r="293" spans="1:10">
      <c r="A293" s="223">
        <v>293</v>
      </c>
      <c r="B293" s="225" t="s">
        <v>633</v>
      </c>
      <c r="C293" s="226" t="s">
        <v>3164</v>
      </c>
      <c r="D293" s="224"/>
      <c r="E293" s="224"/>
      <c r="F293" s="224"/>
      <c r="G293" s="224"/>
      <c r="H293" s="224"/>
      <c r="I293" s="224"/>
      <c r="J293" s="224"/>
    </row>
    <row r="294" spans="1:10">
      <c r="A294" s="223">
        <v>294</v>
      </c>
      <c r="B294" s="225" t="s">
        <v>634</v>
      </c>
      <c r="C294" s="226" t="s">
        <v>3164</v>
      </c>
      <c r="D294" s="224"/>
      <c r="E294" s="224"/>
      <c r="F294" s="224"/>
      <c r="G294" s="224"/>
      <c r="H294" s="224"/>
      <c r="I294" s="224"/>
      <c r="J294" s="224"/>
    </row>
    <row r="295" spans="1:10">
      <c r="A295" s="223">
        <v>295</v>
      </c>
      <c r="B295" s="225" t="s">
        <v>3165</v>
      </c>
      <c r="C295" s="226" t="s">
        <v>3166</v>
      </c>
      <c r="D295" s="224"/>
      <c r="E295" s="224"/>
      <c r="F295" s="224"/>
      <c r="G295" s="224"/>
      <c r="H295" s="224"/>
      <c r="I295" s="224"/>
      <c r="J295" s="224"/>
    </row>
    <row r="296" spans="1:10">
      <c r="A296" s="223">
        <v>296</v>
      </c>
      <c r="B296" s="225" t="s">
        <v>3167</v>
      </c>
      <c r="C296" s="226" t="s">
        <v>3168</v>
      </c>
      <c r="D296" s="224"/>
      <c r="E296" s="224"/>
      <c r="F296" s="224"/>
      <c r="G296" s="224"/>
      <c r="H296" s="224"/>
      <c r="I296" s="224"/>
      <c r="J296" s="224"/>
    </row>
    <row r="297" spans="1:10">
      <c r="A297" s="223">
        <v>297</v>
      </c>
      <c r="B297" s="225" t="s">
        <v>635</v>
      </c>
      <c r="C297" s="226" t="s">
        <v>3169</v>
      </c>
      <c r="D297" s="224"/>
      <c r="E297" s="224"/>
      <c r="F297" s="224"/>
      <c r="G297" s="224"/>
      <c r="H297" s="224"/>
      <c r="I297" s="224"/>
      <c r="J297" s="224"/>
    </row>
    <row r="298" spans="1:10">
      <c r="A298" s="223">
        <v>298</v>
      </c>
      <c r="B298" s="225" t="s">
        <v>636</v>
      </c>
      <c r="C298" s="226" t="s">
        <v>637</v>
      </c>
      <c r="D298" s="224"/>
      <c r="E298" s="224"/>
      <c r="F298" s="224"/>
      <c r="G298" s="224"/>
      <c r="H298" s="224"/>
      <c r="I298" s="224"/>
      <c r="J298" s="224"/>
    </row>
    <row r="299" spans="1:10">
      <c r="A299" s="223">
        <v>299</v>
      </c>
      <c r="B299" s="225" t="s">
        <v>638</v>
      </c>
      <c r="C299" s="226" t="s">
        <v>637</v>
      </c>
      <c r="D299" s="224"/>
      <c r="E299" s="224"/>
      <c r="F299" s="224"/>
      <c r="G299" s="224"/>
      <c r="H299" s="224"/>
      <c r="I299" s="224"/>
      <c r="J299" s="224"/>
    </row>
    <row r="300" spans="1:10">
      <c r="A300" s="223">
        <v>300</v>
      </c>
      <c r="B300" s="225" t="s">
        <v>639</v>
      </c>
      <c r="C300" s="226" t="s">
        <v>637</v>
      </c>
      <c r="D300" s="224"/>
      <c r="E300" s="224"/>
      <c r="F300" s="224"/>
      <c r="G300" s="224"/>
      <c r="H300" s="224"/>
      <c r="I300" s="224"/>
      <c r="J300" s="224"/>
    </row>
    <row r="301" spans="1:10">
      <c r="A301" s="223">
        <v>301</v>
      </c>
      <c r="B301" s="225" t="s">
        <v>640</v>
      </c>
      <c r="C301" s="226" t="s">
        <v>641</v>
      </c>
      <c r="D301" s="224"/>
      <c r="E301" s="224"/>
      <c r="F301" s="224"/>
      <c r="G301" s="224"/>
      <c r="H301" s="224"/>
      <c r="I301" s="224"/>
      <c r="J301" s="224"/>
    </row>
    <row r="302" spans="1:10">
      <c r="A302" s="223">
        <v>302</v>
      </c>
      <c r="B302" s="225" t="s">
        <v>642</v>
      </c>
      <c r="C302" s="226" t="s">
        <v>641</v>
      </c>
      <c r="D302" s="224"/>
      <c r="E302" s="224"/>
      <c r="F302" s="224"/>
      <c r="G302" s="224"/>
      <c r="H302" s="224"/>
      <c r="I302" s="224"/>
      <c r="J302" s="224"/>
    </row>
    <row r="303" spans="1:10">
      <c r="A303" s="223">
        <v>303</v>
      </c>
      <c r="B303" s="225" t="s">
        <v>643</v>
      </c>
      <c r="C303" s="226" t="s">
        <v>641</v>
      </c>
      <c r="D303" s="224"/>
      <c r="E303" s="224"/>
      <c r="F303" s="224"/>
      <c r="G303" s="224"/>
      <c r="H303" s="224"/>
      <c r="I303" s="224"/>
      <c r="J303" s="224"/>
    </row>
    <row r="304" spans="1:10">
      <c r="A304" s="223">
        <v>304</v>
      </c>
      <c r="B304" s="225" t="s">
        <v>644</v>
      </c>
      <c r="C304" s="226" t="s">
        <v>3170</v>
      </c>
      <c r="D304" s="224"/>
      <c r="E304" s="224"/>
      <c r="F304" s="224"/>
      <c r="G304" s="224"/>
      <c r="H304" s="224"/>
      <c r="I304" s="224"/>
      <c r="J304" s="224"/>
    </row>
    <row r="305" spans="1:10">
      <c r="A305" s="223">
        <v>305</v>
      </c>
      <c r="B305" s="225" t="s">
        <v>645</v>
      </c>
      <c r="C305" s="226" t="s">
        <v>3170</v>
      </c>
      <c r="D305" s="224"/>
      <c r="E305" s="224"/>
      <c r="F305" s="224"/>
      <c r="G305" s="224"/>
      <c r="H305" s="224"/>
      <c r="I305" s="224"/>
      <c r="J305" s="224"/>
    </row>
    <row r="306" spans="1:10">
      <c r="A306" s="223">
        <v>306</v>
      </c>
      <c r="B306" s="225" t="s">
        <v>646</v>
      </c>
      <c r="C306" s="226" t="s">
        <v>3171</v>
      </c>
      <c r="D306" s="224"/>
      <c r="E306" s="224"/>
      <c r="F306" s="224"/>
      <c r="G306" s="224"/>
      <c r="H306" s="224"/>
      <c r="I306" s="224"/>
      <c r="J306" s="224"/>
    </row>
    <row r="307" spans="1:10">
      <c r="A307" s="223">
        <v>307</v>
      </c>
      <c r="B307" s="225" t="s">
        <v>647</v>
      </c>
      <c r="C307" s="226" t="s">
        <v>3172</v>
      </c>
      <c r="D307" s="224"/>
      <c r="E307" s="224"/>
      <c r="F307" s="224"/>
      <c r="G307" s="224"/>
      <c r="H307" s="224"/>
      <c r="I307" s="224"/>
      <c r="J307" s="224"/>
    </row>
    <row r="308" spans="1:10">
      <c r="A308" s="223">
        <v>308</v>
      </c>
      <c r="B308" s="225" t="s">
        <v>648</v>
      </c>
      <c r="C308" s="226" t="s">
        <v>649</v>
      </c>
      <c r="D308" s="224"/>
      <c r="E308" s="224"/>
      <c r="F308" s="224"/>
      <c r="G308" s="224"/>
      <c r="H308" s="224"/>
      <c r="I308" s="224"/>
      <c r="J308" s="224"/>
    </row>
    <row r="309" spans="1:10">
      <c r="A309" s="223">
        <v>309</v>
      </c>
      <c r="B309" s="225" t="s">
        <v>650</v>
      </c>
      <c r="C309" s="226" t="s">
        <v>649</v>
      </c>
      <c r="D309" s="224"/>
      <c r="E309" s="224"/>
      <c r="F309" s="224"/>
      <c r="G309" s="224"/>
      <c r="H309" s="224"/>
      <c r="I309" s="224"/>
      <c r="J309" s="224"/>
    </row>
    <row r="310" spans="1:10">
      <c r="A310" s="223">
        <v>310</v>
      </c>
      <c r="B310" s="225" t="s">
        <v>651</v>
      </c>
      <c r="C310" s="226" t="s">
        <v>649</v>
      </c>
      <c r="D310" s="224"/>
      <c r="E310" s="224"/>
      <c r="F310" s="224"/>
      <c r="G310" s="224"/>
      <c r="H310" s="224"/>
      <c r="I310" s="224"/>
      <c r="J310" s="224"/>
    </row>
    <row r="311" spans="1:10">
      <c r="A311" s="223">
        <v>311</v>
      </c>
      <c r="B311" s="225" t="s">
        <v>652</v>
      </c>
      <c r="C311" s="226" t="s">
        <v>653</v>
      </c>
      <c r="D311" s="224"/>
      <c r="E311" s="224"/>
      <c r="F311" s="224"/>
      <c r="G311" s="224"/>
      <c r="H311" s="224"/>
      <c r="I311" s="224"/>
      <c r="J311" s="224"/>
    </row>
    <row r="312" spans="1:10">
      <c r="A312" s="223">
        <v>312</v>
      </c>
      <c r="B312" s="225" t="s">
        <v>654</v>
      </c>
      <c r="C312" s="226" t="s">
        <v>653</v>
      </c>
      <c r="D312" s="224"/>
      <c r="E312" s="224"/>
      <c r="F312" s="224"/>
      <c r="G312" s="224"/>
      <c r="H312" s="224"/>
      <c r="I312" s="224"/>
      <c r="J312" s="224"/>
    </row>
    <row r="313" spans="1:10" ht="25.5">
      <c r="A313" s="223">
        <v>313</v>
      </c>
      <c r="B313" s="225" t="s">
        <v>655</v>
      </c>
      <c r="C313" s="226" t="s">
        <v>3173</v>
      </c>
      <c r="D313" s="224"/>
      <c r="E313" s="224"/>
      <c r="F313" s="224"/>
      <c r="G313" s="224"/>
      <c r="H313" s="224"/>
      <c r="I313" s="224"/>
      <c r="J313" s="224"/>
    </row>
    <row r="314" spans="1:10">
      <c r="A314" s="223">
        <v>314</v>
      </c>
      <c r="B314" s="225" t="s">
        <v>656</v>
      </c>
      <c r="C314" s="226" t="s">
        <v>3174</v>
      </c>
      <c r="D314" s="224"/>
      <c r="E314" s="224"/>
      <c r="F314" s="224"/>
      <c r="G314" s="224"/>
      <c r="H314" s="224"/>
      <c r="I314" s="224"/>
      <c r="J314" s="224"/>
    </row>
    <row r="315" spans="1:10">
      <c r="A315" s="223">
        <v>315</v>
      </c>
      <c r="B315" s="225" t="s">
        <v>657</v>
      </c>
      <c r="C315" s="226" t="s">
        <v>3175</v>
      </c>
      <c r="D315" s="224"/>
      <c r="E315" s="224"/>
      <c r="F315" s="224"/>
      <c r="G315" s="224"/>
      <c r="H315" s="224"/>
      <c r="I315" s="224"/>
      <c r="J315" s="224"/>
    </row>
    <row r="316" spans="1:10">
      <c r="A316" s="223">
        <v>316</v>
      </c>
      <c r="B316" s="225" t="s">
        <v>658</v>
      </c>
      <c r="C316" s="226" t="s">
        <v>3176</v>
      </c>
      <c r="D316" s="224"/>
      <c r="E316" s="224"/>
      <c r="F316" s="224"/>
      <c r="G316" s="224"/>
      <c r="H316" s="224"/>
      <c r="I316" s="224"/>
      <c r="J316" s="224"/>
    </row>
    <row r="317" spans="1:10">
      <c r="A317" s="223">
        <v>317</v>
      </c>
      <c r="B317" s="225" t="s">
        <v>659</v>
      </c>
      <c r="C317" s="226" t="s">
        <v>3177</v>
      </c>
      <c r="D317" s="224"/>
      <c r="E317" s="224"/>
      <c r="F317" s="224"/>
      <c r="G317" s="224"/>
      <c r="H317" s="224"/>
      <c r="I317" s="224"/>
      <c r="J317" s="224"/>
    </row>
    <row r="318" spans="1:10">
      <c r="A318" s="223">
        <v>318</v>
      </c>
      <c r="B318" s="225" t="s">
        <v>660</v>
      </c>
      <c r="C318" s="226" t="s">
        <v>3178</v>
      </c>
      <c r="D318" s="224"/>
      <c r="E318" s="224"/>
      <c r="F318" s="224"/>
      <c r="G318" s="224"/>
      <c r="H318" s="224"/>
      <c r="I318" s="224"/>
      <c r="J318" s="224"/>
    </row>
    <row r="319" spans="1:10">
      <c r="A319" s="223">
        <v>319</v>
      </c>
      <c r="B319" s="225" t="s">
        <v>661</v>
      </c>
      <c r="C319" s="226" t="s">
        <v>662</v>
      </c>
      <c r="D319" s="224"/>
      <c r="E319" s="224"/>
      <c r="F319" s="224"/>
      <c r="G319" s="224"/>
      <c r="H319" s="224"/>
      <c r="I319" s="224"/>
      <c r="J319" s="224"/>
    </row>
    <row r="320" spans="1:10">
      <c r="A320" s="223">
        <v>320</v>
      </c>
      <c r="B320" s="225" t="s">
        <v>663</v>
      </c>
      <c r="C320" s="226" t="s">
        <v>662</v>
      </c>
      <c r="D320" s="224"/>
      <c r="E320" s="224"/>
      <c r="F320" s="224"/>
      <c r="G320" s="224"/>
      <c r="H320" s="224"/>
      <c r="I320" s="224"/>
      <c r="J320" s="224"/>
    </row>
    <row r="321" spans="1:10">
      <c r="A321" s="223">
        <v>321</v>
      </c>
      <c r="B321" s="225" t="s">
        <v>664</v>
      </c>
      <c r="C321" s="226" t="s">
        <v>662</v>
      </c>
      <c r="D321" s="224"/>
      <c r="E321" s="224"/>
      <c r="F321" s="224"/>
      <c r="G321" s="224"/>
      <c r="H321" s="224"/>
      <c r="I321" s="224"/>
      <c r="J321" s="224"/>
    </row>
    <row r="322" spans="1:10">
      <c r="A322" s="223">
        <v>322</v>
      </c>
      <c r="B322" s="225" t="s">
        <v>665</v>
      </c>
      <c r="C322" s="226" t="s">
        <v>3179</v>
      </c>
      <c r="D322" s="224"/>
      <c r="E322" s="224"/>
      <c r="F322" s="224"/>
      <c r="G322" s="224"/>
      <c r="H322" s="224"/>
      <c r="I322" s="224"/>
      <c r="J322" s="224"/>
    </row>
    <row r="323" spans="1:10">
      <c r="A323" s="223">
        <v>323</v>
      </c>
      <c r="B323" s="225" t="s">
        <v>666</v>
      </c>
      <c r="C323" s="226" t="s">
        <v>3179</v>
      </c>
      <c r="D323" s="224"/>
      <c r="E323" s="224"/>
      <c r="F323" s="224"/>
      <c r="G323" s="224"/>
      <c r="H323" s="224"/>
      <c r="I323" s="224"/>
      <c r="J323" s="224"/>
    </row>
    <row r="324" spans="1:10">
      <c r="A324" s="223">
        <v>324</v>
      </c>
      <c r="B324" s="225" t="s">
        <v>667</v>
      </c>
      <c r="C324" s="226" t="s">
        <v>3180</v>
      </c>
      <c r="D324" s="224"/>
      <c r="E324" s="224"/>
      <c r="F324" s="224"/>
      <c r="G324" s="224"/>
      <c r="H324" s="224"/>
      <c r="I324" s="224"/>
      <c r="J324" s="224"/>
    </row>
    <row r="325" spans="1:10">
      <c r="A325" s="223">
        <v>325</v>
      </c>
      <c r="B325" s="225" t="s">
        <v>668</v>
      </c>
      <c r="C325" s="226" t="s">
        <v>3181</v>
      </c>
      <c r="D325" s="224"/>
      <c r="E325" s="224"/>
      <c r="F325" s="224"/>
      <c r="G325" s="224"/>
      <c r="H325" s="224"/>
      <c r="I325" s="224"/>
      <c r="J325" s="224"/>
    </row>
    <row r="326" spans="1:10">
      <c r="A326" s="223">
        <v>326</v>
      </c>
      <c r="B326" s="225" t="s">
        <v>669</v>
      </c>
      <c r="C326" s="226" t="s">
        <v>3182</v>
      </c>
      <c r="D326" s="224"/>
      <c r="E326" s="224"/>
      <c r="F326" s="224"/>
      <c r="G326" s="224"/>
      <c r="H326" s="224"/>
      <c r="I326" s="224"/>
      <c r="J326" s="224"/>
    </row>
    <row r="327" spans="1:10">
      <c r="A327" s="223">
        <v>327</v>
      </c>
      <c r="B327" s="225" t="s">
        <v>670</v>
      </c>
      <c r="C327" s="226" t="s">
        <v>671</v>
      </c>
      <c r="D327" s="224"/>
      <c r="E327" s="224"/>
      <c r="F327" s="224"/>
      <c r="G327" s="224"/>
      <c r="H327" s="224"/>
      <c r="I327" s="224"/>
      <c r="J327" s="224"/>
    </row>
    <row r="328" spans="1:10">
      <c r="A328" s="223">
        <v>328</v>
      </c>
      <c r="B328" s="225" t="s">
        <v>672</v>
      </c>
      <c r="C328" s="226" t="s">
        <v>671</v>
      </c>
      <c r="D328" s="224"/>
      <c r="E328" s="224"/>
      <c r="F328" s="224"/>
      <c r="G328" s="224"/>
      <c r="H328" s="224"/>
      <c r="I328" s="224"/>
      <c r="J328" s="224"/>
    </row>
    <row r="329" spans="1:10">
      <c r="A329" s="223">
        <v>329</v>
      </c>
      <c r="B329" s="225" t="s">
        <v>673</v>
      </c>
      <c r="C329" s="226" t="s">
        <v>671</v>
      </c>
      <c r="D329" s="224"/>
      <c r="E329" s="224"/>
      <c r="F329" s="224"/>
      <c r="G329" s="224"/>
      <c r="H329" s="224"/>
      <c r="I329" s="224"/>
      <c r="J329" s="224"/>
    </row>
    <row r="330" spans="1:10">
      <c r="A330" s="223">
        <v>330</v>
      </c>
      <c r="B330" s="225" t="s">
        <v>674</v>
      </c>
      <c r="C330" s="226" t="s">
        <v>675</v>
      </c>
      <c r="D330" s="224"/>
      <c r="E330" s="224"/>
      <c r="F330" s="224"/>
      <c r="G330" s="224"/>
      <c r="H330" s="224"/>
      <c r="I330" s="224"/>
      <c r="J330" s="224"/>
    </row>
    <row r="331" spans="1:10">
      <c r="A331" s="223">
        <v>331</v>
      </c>
      <c r="B331" s="225" t="s">
        <v>676</v>
      </c>
      <c r="C331" s="226" t="s">
        <v>675</v>
      </c>
      <c r="D331" s="224"/>
      <c r="E331" s="224"/>
      <c r="F331" s="224"/>
      <c r="G331" s="224"/>
      <c r="H331" s="224"/>
      <c r="I331" s="224"/>
      <c r="J331" s="224"/>
    </row>
    <row r="332" spans="1:10">
      <c r="A332" s="223">
        <v>332</v>
      </c>
      <c r="B332" s="225" t="s">
        <v>677</v>
      </c>
      <c r="C332" s="226" t="s">
        <v>675</v>
      </c>
      <c r="D332" s="224"/>
      <c r="E332" s="224"/>
      <c r="F332" s="224"/>
      <c r="G332" s="224"/>
      <c r="H332" s="224"/>
      <c r="I332" s="224"/>
      <c r="J332" s="224"/>
    </row>
    <row r="333" spans="1:10">
      <c r="A333" s="223">
        <v>333</v>
      </c>
      <c r="B333" s="225" t="s">
        <v>678</v>
      </c>
      <c r="C333" s="226" t="s">
        <v>3183</v>
      </c>
      <c r="D333" s="224"/>
      <c r="E333" s="224"/>
      <c r="F333" s="224"/>
      <c r="G333" s="224"/>
      <c r="H333" s="224"/>
      <c r="I333" s="224"/>
      <c r="J333" s="224"/>
    </row>
    <row r="334" spans="1:10">
      <c r="A334" s="223">
        <v>334</v>
      </c>
      <c r="B334" s="225" t="s">
        <v>679</v>
      </c>
      <c r="C334" s="226" t="s">
        <v>3183</v>
      </c>
      <c r="D334" s="224"/>
      <c r="E334" s="224"/>
      <c r="F334" s="224"/>
      <c r="G334" s="224"/>
      <c r="H334" s="224"/>
      <c r="I334" s="224"/>
      <c r="J334" s="224"/>
    </row>
    <row r="335" spans="1:10">
      <c r="A335" s="223">
        <v>335</v>
      </c>
      <c r="B335" s="225" t="s">
        <v>680</v>
      </c>
      <c r="C335" s="226" t="s">
        <v>3184</v>
      </c>
      <c r="D335" s="224"/>
      <c r="E335" s="224"/>
      <c r="F335" s="224"/>
      <c r="G335" s="224"/>
      <c r="H335" s="224"/>
      <c r="I335" s="224"/>
      <c r="J335" s="224"/>
    </row>
    <row r="336" spans="1:10">
      <c r="A336" s="223">
        <v>336</v>
      </c>
      <c r="B336" s="225" t="s">
        <v>681</v>
      </c>
      <c r="C336" s="226" t="s">
        <v>3184</v>
      </c>
      <c r="D336" s="224"/>
      <c r="E336" s="224"/>
      <c r="F336" s="224"/>
      <c r="G336" s="224"/>
      <c r="H336" s="224"/>
      <c r="I336" s="224"/>
      <c r="J336" s="224"/>
    </row>
    <row r="337" spans="1:10">
      <c r="A337" s="223">
        <v>337</v>
      </c>
      <c r="B337" s="225" t="s">
        <v>682</v>
      </c>
      <c r="C337" s="226" t="s">
        <v>3184</v>
      </c>
      <c r="D337" s="224"/>
      <c r="E337" s="224"/>
      <c r="F337" s="224"/>
      <c r="G337" s="224"/>
      <c r="H337" s="224"/>
      <c r="I337" s="224"/>
      <c r="J337" s="224"/>
    </row>
    <row r="338" spans="1:10">
      <c r="A338" s="223">
        <v>338</v>
      </c>
      <c r="B338" s="225" t="s">
        <v>683</v>
      </c>
      <c r="C338" s="226" t="s">
        <v>684</v>
      </c>
      <c r="D338" s="224"/>
      <c r="E338" s="224"/>
      <c r="F338" s="224"/>
      <c r="G338" s="224"/>
      <c r="H338" s="224"/>
      <c r="I338" s="224"/>
      <c r="J338" s="224"/>
    </row>
    <row r="339" spans="1:10">
      <c r="A339" s="223">
        <v>339</v>
      </c>
      <c r="B339" s="225" t="s">
        <v>685</v>
      </c>
      <c r="C339" s="226" t="s">
        <v>3185</v>
      </c>
      <c r="D339" s="224"/>
      <c r="E339" s="224"/>
      <c r="F339" s="224"/>
      <c r="G339" s="224"/>
      <c r="H339" s="224"/>
      <c r="I339" s="224"/>
      <c r="J339" s="224"/>
    </row>
    <row r="340" spans="1:10">
      <c r="A340" s="223">
        <v>340</v>
      </c>
      <c r="B340" s="225" t="s">
        <v>686</v>
      </c>
      <c r="C340" s="226" t="s">
        <v>3185</v>
      </c>
      <c r="D340" s="224"/>
      <c r="E340" s="224"/>
      <c r="F340" s="224"/>
      <c r="G340" s="224"/>
      <c r="H340" s="224"/>
      <c r="I340" s="224"/>
      <c r="J340" s="224"/>
    </row>
    <row r="341" spans="1:10">
      <c r="A341" s="223">
        <v>341</v>
      </c>
      <c r="B341" s="225" t="s">
        <v>687</v>
      </c>
      <c r="C341" s="226" t="s">
        <v>3186</v>
      </c>
      <c r="D341" s="224"/>
      <c r="E341" s="224"/>
      <c r="F341" s="224"/>
      <c r="G341" s="224"/>
      <c r="H341" s="224"/>
      <c r="I341" s="224"/>
      <c r="J341" s="224"/>
    </row>
    <row r="342" spans="1:10">
      <c r="A342" s="223">
        <v>342</v>
      </c>
      <c r="B342" s="225" t="s">
        <v>688</v>
      </c>
      <c r="C342" s="226" t="s">
        <v>3186</v>
      </c>
      <c r="D342" s="224"/>
      <c r="E342" s="224"/>
      <c r="F342" s="224"/>
      <c r="G342" s="224"/>
      <c r="H342" s="224"/>
      <c r="I342" s="224"/>
      <c r="J342" s="224"/>
    </row>
    <row r="343" spans="1:10">
      <c r="A343" s="223">
        <v>343</v>
      </c>
      <c r="B343" s="225" t="s">
        <v>689</v>
      </c>
      <c r="C343" s="226" t="s">
        <v>3187</v>
      </c>
      <c r="D343" s="224"/>
      <c r="E343" s="224"/>
      <c r="F343" s="224"/>
      <c r="G343" s="224"/>
      <c r="H343" s="224"/>
      <c r="I343" s="224"/>
      <c r="J343" s="224"/>
    </row>
    <row r="344" spans="1:10">
      <c r="A344" s="223">
        <v>344</v>
      </c>
      <c r="B344" s="225" t="s">
        <v>690</v>
      </c>
      <c r="C344" s="226" t="s">
        <v>3187</v>
      </c>
      <c r="D344" s="224"/>
      <c r="E344" s="224"/>
      <c r="F344" s="224"/>
      <c r="G344" s="224"/>
      <c r="H344" s="224"/>
      <c r="I344" s="224"/>
      <c r="J344" s="224"/>
    </row>
    <row r="345" spans="1:10">
      <c r="A345" s="223">
        <v>345</v>
      </c>
      <c r="B345" s="225" t="s">
        <v>691</v>
      </c>
      <c r="C345" s="226" t="s">
        <v>3187</v>
      </c>
      <c r="D345" s="224"/>
      <c r="E345" s="224"/>
      <c r="F345" s="224"/>
      <c r="G345" s="224"/>
      <c r="H345" s="224"/>
      <c r="I345" s="224"/>
      <c r="J345" s="224"/>
    </row>
    <row r="346" spans="1:10">
      <c r="A346" s="223">
        <v>346</v>
      </c>
      <c r="B346" s="225" t="s">
        <v>692</v>
      </c>
      <c r="C346" s="226" t="s">
        <v>693</v>
      </c>
      <c r="D346" s="224"/>
      <c r="E346" s="224"/>
      <c r="F346" s="224"/>
      <c r="G346" s="224"/>
      <c r="H346" s="224"/>
      <c r="I346" s="224"/>
      <c r="J346" s="224"/>
    </row>
    <row r="347" spans="1:10">
      <c r="A347" s="223">
        <v>347</v>
      </c>
      <c r="B347" s="225" t="s">
        <v>694</v>
      </c>
      <c r="C347" s="226" t="s">
        <v>693</v>
      </c>
      <c r="D347" s="224"/>
      <c r="E347" s="224"/>
      <c r="F347" s="224"/>
      <c r="G347" s="224"/>
      <c r="H347" s="224"/>
      <c r="I347" s="224"/>
      <c r="J347" s="224"/>
    </row>
    <row r="348" spans="1:10">
      <c r="A348" s="223">
        <v>348</v>
      </c>
      <c r="B348" s="225" t="s">
        <v>695</v>
      </c>
      <c r="C348" s="226" t="s">
        <v>693</v>
      </c>
      <c r="D348" s="224"/>
      <c r="E348" s="224"/>
      <c r="F348" s="224"/>
      <c r="G348" s="224"/>
      <c r="H348" s="224"/>
      <c r="I348" s="224"/>
      <c r="J348" s="224"/>
    </row>
    <row r="349" spans="1:10">
      <c r="A349" s="223">
        <v>349</v>
      </c>
      <c r="B349" s="225" t="s">
        <v>696</v>
      </c>
      <c r="C349" s="226" t="s">
        <v>697</v>
      </c>
      <c r="D349" s="224"/>
      <c r="E349" s="224"/>
      <c r="F349" s="224"/>
      <c r="G349" s="224"/>
      <c r="H349" s="224"/>
      <c r="I349" s="224"/>
      <c r="J349" s="224"/>
    </row>
    <row r="350" spans="1:10">
      <c r="A350" s="223">
        <v>350</v>
      </c>
      <c r="B350" s="225" t="s">
        <v>698</v>
      </c>
      <c r="C350" s="226" t="s">
        <v>697</v>
      </c>
      <c r="D350" s="224"/>
      <c r="E350" s="224"/>
      <c r="F350" s="224"/>
      <c r="G350" s="224"/>
      <c r="H350" s="224"/>
      <c r="I350" s="224"/>
      <c r="J350" s="224"/>
    </row>
    <row r="351" spans="1:10">
      <c r="A351" s="223">
        <v>351</v>
      </c>
      <c r="B351" s="225" t="s">
        <v>699</v>
      </c>
      <c r="C351" s="226" t="s">
        <v>697</v>
      </c>
      <c r="D351" s="224"/>
      <c r="E351" s="224"/>
      <c r="F351" s="224"/>
      <c r="G351" s="224"/>
      <c r="H351" s="224"/>
      <c r="I351" s="224"/>
      <c r="J351" s="224"/>
    </row>
    <row r="352" spans="1:10">
      <c r="A352" s="223">
        <v>352</v>
      </c>
      <c r="B352" s="225" t="s">
        <v>700</v>
      </c>
      <c r="C352" s="226" t="s">
        <v>701</v>
      </c>
      <c r="D352" s="224"/>
      <c r="E352" s="224"/>
      <c r="F352" s="224"/>
      <c r="G352" s="224"/>
      <c r="H352" s="224"/>
      <c r="I352" s="224"/>
      <c r="J352" s="224"/>
    </row>
    <row r="353" spans="1:10">
      <c r="A353" s="223">
        <v>353</v>
      </c>
      <c r="B353" s="225" t="s">
        <v>702</v>
      </c>
      <c r="C353" s="226" t="s">
        <v>701</v>
      </c>
      <c r="D353" s="224"/>
      <c r="E353" s="224"/>
      <c r="F353" s="224"/>
      <c r="G353" s="224"/>
      <c r="H353" s="224"/>
      <c r="I353" s="224"/>
      <c r="J353" s="224"/>
    </row>
    <row r="354" spans="1:10">
      <c r="A354" s="223">
        <v>354</v>
      </c>
      <c r="B354" s="225" t="s">
        <v>703</v>
      </c>
      <c r="C354" s="226" t="s">
        <v>701</v>
      </c>
      <c r="D354" s="224"/>
      <c r="E354" s="224"/>
      <c r="F354" s="224"/>
      <c r="G354" s="224"/>
      <c r="H354" s="224"/>
      <c r="I354" s="224"/>
      <c r="J354" s="224"/>
    </row>
    <row r="355" spans="1:10">
      <c r="A355" s="223">
        <v>355</v>
      </c>
      <c r="B355" s="225" t="s">
        <v>704</v>
      </c>
      <c r="C355" s="226" t="s">
        <v>3188</v>
      </c>
      <c r="D355" s="224"/>
      <c r="E355" s="224"/>
      <c r="F355" s="224"/>
      <c r="G355" s="224"/>
      <c r="H355" s="224"/>
      <c r="I355" s="224"/>
      <c r="J355" s="224"/>
    </row>
    <row r="356" spans="1:10">
      <c r="A356" s="223">
        <v>356</v>
      </c>
      <c r="B356" s="225" t="s">
        <v>705</v>
      </c>
      <c r="C356" s="226" t="s">
        <v>3188</v>
      </c>
      <c r="D356" s="224"/>
      <c r="E356" s="224"/>
      <c r="F356" s="224"/>
      <c r="G356" s="224"/>
      <c r="H356" s="224"/>
      <c r="I356" s="224"/>
      <c r="J356" s="224"/>
    </row>
    <row r="357" spans="1:10">
      <c r="A357" s="223">
        <v>357</v>
      </c>
      <c r="B357" s="225" t="s">
        <v>3189</v>
      </c>
      <c r="C357" s="226" t="s">
        <v>3190</v>
      </c>
      <c r="D357" s="224"/>
      <c r="E357" s="224"/>
      <c r="F357" s="224"/>
      <c r="G357" s="224"/>
      <c r="H357" s="224"/>
      <c r="I357" s="224"/>
      <c r="J357" s="224"/>
    </row>
    <row r="358" spans="1:10">
      <c r="A358" s="223">
        <v>358</v>
      </c>
      <c r="B358" s="225" t="s">
        <v>3191</v>
      </c>
      <c r="C358" s="226" t="s">
        <v>3192</v>
      </c>
      <c r="D358" s="224"/>
      <c r="E358" s="224"/>
      <c r="F358" s="224"/>
      <c r="G358" s="224"/>
      <c r="H358" s="224"/>
      <c r="I358" s="224"/>
      <c r="J358" s="224"/>
    </row>
    <row r="359" spans="1:10">
      <c r="A359" s="223">
        <v>359</v>
      </c>
      <c r="B359" s="225" t="s">
        <v>706</v>
      </c>
      <c r="C359" s="226" t="s">
        <v>3193</v>
      </c>
      <c r="D359" s="224"/>
      <c r="E359" s="224"/>
      <c r="F359" s="224"/>
      <c r="G359" s="224"/>
      <c r="H359" s="224"/>
      <c r="I359" s="224"/>
      <c r="J359" s="224"/>
    </row>
    <row r="360" spans="1:10">
      <c r="A360" s="223">
        <v>360</v>
      </c>
      <c r="B360" s="225" t="s">
        <v>707</v>
      </c>
      <c r="C360" s="226" t="s">
        <v>3193</v>
      </c>
      <c r="D360" s="224"/>
      <c r="E360" s="224"/>
      <c r="F360" s="224"/>
      <c r="G360" s="224"/>
      <c r="H360" s="224"/>
      <c r="I360" s="224"/>
      <c r="J360" s="224"/>
    </row>
    <row r="361" spans="1:10">
      <c r="A361" s="223">
        <v>361</v>
      </c>
      <c r="B361" s="225" t="s">
        <v>708</v>
      </c>
      <c r="C361" s="226" t="s">
        <v>3193</v>
      </c>
      <c r="D361" s="224"/>
      <c r="E361" s="224"/>
      <c r="F361" s="224"/>
      <c r="G361" s="224"/>
      <c r="H361" s="224"/>
      <c r="I361" s="224"/>
      <c r="J361" s="224"/>
    </row>
    <row r="362" spans="1:10">
      <c r="A362" s="223">
        <v>362</v>
      </c>
      <c r="B362" s="225" t="s">
        <v>709</v>
      </c>
      <c r="C362" s="226" t="s">
        <v>3193</v>
      </c>
      <c r="D362" s="224"/>
      <c r="E362" s="224"/>
      <c r="F362" s="224"/>
      <c r="G362" s="224"/>
      <c r="H362" s="224"/>
      <c r="I362" s="224"/>
      <c r="J362" s="224"/>
    </row>
    <row r="363" spans="1:10">
      <c r="A363" s="223">
        <v>363</v>
      </c>
      <c r="B363" s="225" t="s">
        <v>710</v>
      </c>
      <c r="C363" s="226" t="s">
        <v>3193</v>
      </c>
      <c r="D363" s="224"/>
      <c r="E363" s="224"/>
      <c r="F363" s="224"/>
      <c r="G363" s="224"/>
      <c r="H363" s="224"/>
      <c r="I363" s="224"/>
      <c r="J363" s="224"/>
    </row>
    <row r="364" spans="1:10">
      <c r="A364" s="223">
        <v>364</v>
      </c>
      <c r="B364" s="225" t="s">
        <v>711</v>
      </c>
      <c r="C364" s="226" t="s">
        <v>3194</v>
      </c>
      <c r="D364" s="224"/>
      <c r="E364" s="224"/>
      <c r="F364" s="224"/>
      <c r="G364" s="224"/>
      <c r="H364" s="224"/>
      <c r="I364" s="224"/>
      <c r="J364" s="224"/>
    </row>
    <row r="365" spans="1:10">
      <c r="A365" s="223">
        <v>365</v>
      </c>
      <c r="B365" s="225" t="s">
        <v>712</v>
      </c>
      <c r="C365" s="226" t="s">
        <v>714</v>
      </c>
      <c r="D365" s="224"/>
      <c r="E365" s="224"/>
      <c r="F365" s="224"/>
      <c r="G365" s="224"/>
      <c r="H365" s="224"/>
      <c r="I365" s="224"/>
      <c r="J365" s="224"/>
    </row>
    <row r="366" spans="1:10">
      <c r="A366" s="223">
        <v>366</v>
      </c>
      <c r="B366" s="225" t="s">
        <v>713</v>
      </c>
      <c r="C366" s="226" t="s">
        <v>714</v>
      </c>
      <c r="D366" s="224"/>
      <c r="E366" s="224"/>
      <c r="F366" s="224"/>
      <c r="G366" s="224"/>
      <c r="H366" s="224"/>
      <c r="I366" s="224"/>
      <c r="J366" s="224"/>
    </row>
    <row r="367" spans="1:10">
      <c r="A367" s="223">
        <v>367</v>
      </c>
      <c r="B367" s="225" t="s">
        <v>715</v>
      </c>
      <c r="C367" s="226" t="s">
        <v>714</v>
      </c>
      <c r="D367" s="224"/>
      <c r="E367" s="224"/>
      <c r="F367" s="224"/>
      <c r="G367" s="224"/>
      <c r="H367" s="224"/>
      <c r="I367" s="224"/>
      <c r="J367" s="224"/>
    </row>
    <row r="368" spans="1:10">
      <c r="A368" s="223">
        <v>368</v>
      </c>
      <c r="B368" s="225" t="s">
        <v>716</v>
      </c>
      <c r="C368" s="226" t="s">
        <v>714</v>
      </c>
      <c r="D368" s="224"/>
      <c r="E368" s="224"/>
      <c r="F368" s="224"/>
      <c r="G368" s="224"/>
      <c r="H368" s="224"/>
      <c r="I368" s="224"/>
      <c r="J368" s="224"/>
    </row>
    <row r="369" spans="1:10">
      <c r="A369" s="223">
        <v>369</v>
      </c>
      <c r="B369" s="225" t="s">
        <v>717</v>
      </c>
      <c r="C369" s="226" t="s">
        <v>719</v>
      </c>
      <c r="D369" s="224"/>
      <c r="E369" s="224"/>
      <c r="F369" s="224"/>
      <c r="G369" s="224"/>
      <c r="H369" s="224"/>
      <c r="I369" s="224"/>
      <c r="J369" s="224"/>
    </row>
    <row r="370" spans="1:10">
      <c r="A370" s="223">
        <v>370</v>
      </c>
      <c r="B370" s="225" t="s">
        <v>718</v>
      </c>
      <c r="C370" s="226" t="s">
        <v>719</v>
      </c>
      <c r="D370" s="224"/>
      <c r="E370" s="224"/>
      <c r="F370" s="224"/>
      <c r="G370" s="224"/>
      <c r="H370" s="224"/>
      <c r="I370" s="224"/>
      <c r="J370" s="224"/>
    </row>
    <row r="371" spans="1:10">
      <c r="A371" s="223">
        <v>371</v>
      </c>
      <c r="B371" s="225" t="s">
        <v>720</v>
      </c>
      <c r="C371" s="226" t="s">
        <v>719</v>
      </c>
      <c r="D371" s="224"/>
      <c r="E371" s="224"/>
      <c r="F371" s="224"/>
      <c r="G371" s="224"/>
      <c r="H371" s="224"/>
      <c r="I371" s="224"/>
      <c r="J371" s="224"/>
    </row>
    <row r="372" spans="1:10">
      <c r="A372" s="223">
        <v>372</v>
      </c>
      <c r="B372" s="225" t="s">
        <v>721</v>
      </c>
      <c r="C372" s="226" t="s">
        <v>719</v>
      </c>
      <c r="D372" s="224"/>
      <c r="E372" s="224"/>
      <c r="F372" s="224"/>
      <c r="G372" s="224"/>
      <c r="H372" s="224"/>
      <c r="I372" s="224"/>
      <c r="J372" s="224"/>
    </row>
    <row r="373" spans="1:10">
      <c r="A373" s="223">
        <v>373</v>
      </c>
      <c r="B373" s="225" t="s">
        <v>722</v>
      </c>
      <c r="C373" s="226" t="s">
        <v>724</v>
      </c>
      <c r="D373" s="224"/>
      <c r="E373" s="224"/>
      <c r="F373" s="224"/>
      <c r="G373" s="224"/>
      <c r="H373" s="224"/>
      <c r="I373" s="224"/>
      <c r="J373" s="224"/>
    </row>
    <row r="374" spans="1:10">
      <c r="A374" s="223">
        <v>374</v>
      </c>
      <c r="B374" s="225" t="s">
        <v>723</v>
      </c>
      <c r="C374" s="226" t="s">
        <v>724</v>
      </c>
      <c r="D374" s="224"/>
      <c r="E374" s="224"/>
      <c r="F374" s="224"/>
      <c r="G374" s="224"/>
      <c r="H374" s="224"/>
      <c r="I374" s="224"/>
      <c r="J374" s="224"/>
    </row>
    <row r="375" spans="1:10">
      <c r="A375" s="223">
        <v>375</v>
      </c>
      <c r="B375" s="225" t="s">
        <v>725</v>
      </c>
      <c r="C375" s="226" t="s">
        <v>724</v>
      </c>
      <c r="D375" s="224"/>
      <c r="E375" s="224"/>
      <c r="F375" s="224"/>
      <c r="G375" s="224"/>
      <c r="H375" s="224"/>
      <c r="I375" s="224"/>
      <c r="J375" s="224"/>
    </row>
    <row r="376" spans="1:10">
      <c r="A376" s="223">
        <v>376</v>
      </c>
      <c r="B376" s="225" t="s">
        <v>726</v>
      </c>
      <c r="C376" s="226" t="s">
        <v>724</v>
      </c>
      <c r="D376" s="224"/>
      <c r="E376" s="224"/>
      <c r="F376" s="224"/>
      <c r="G376" s="224"/>
      <c r="H376" s="224"/>
      <c r="I376" s="224"/>
      <c r="J376" s="224"/>
    </row>
    <row r="377" spans="1:10">
      <c r="A377" s="223">
        <v>377</v>
      </c>
      <c r="B377" s="225" t="s">
        <v>727</v>
      </c>
      <c r="C377" s="226" t="s">
        <v>3195</v>
      </c>
      <c r="D377" s="224"/>
      <c r="E377" s="224"/>
      <c r="F377" s="224"/>
      <c r="G377" s="224"/>
      <c r="H377" s="224"/>
      <c r="I377" s="224"/>
      <c r="J377" s="224"/>
    </row>
    <row r="378" spans="1:10">
      <c r="A378" s="223">
        <v>378</v>
      </c>
      <c r="B378" s="225" t="s">
        <v>728</v>
      </c>
      <c r="C378" s="226" t="s">
        <v>3196</v>
      </c>
      <c r="D378" s="224"/>
      <c r="E378" s="224"/>
      <c r="F378" s="224"/>
      <c r="G378" s="224"/>
      <c r="H378" s="224"/>
      <c r="I378" s="224"/>
      <c r="J378" s="224"/>
    </row>
    <row r="379" spans="1:10">
      <c r="A379" s="223">
        <v>379</v>
      </c>
      <c r="B379" s="225" t="s">
        <v>729</v>
      </c>
      <c r="C379" s="226" t="s">
        <v>3196</v>
      </c>
      <c r="D379" s="224"/>
      <c r="E379" s="224"/>
      <c r="F379" s="224"/>
      <c r="G379" s="224"/>
      <c r="H379" s="224"/>
      <c r="I379" s="224"/>
      <c r="J379" s="224"/>
    </row>
    <row r="380" spans="1:10">
      <c r="A380" s="223">
        <v>380</v>
      </c>
      <c r="B380" s="225" t="s">
        <v>730</v>
      </c>
      <c r="C380" s="226" t="s">
        <v>3196</v>
      </c>
      <c r="D380" s="224"/>
      <c r="E380" s="224"/>
      <c r="F380" s="224"/>
      <c r="G380" s="224"/>
      <c r="H380" s="224"/>
      <c r="I380" s="224"/>
      <c r="J380" s="224"/>
    </row>
    <row r="381" spans="1:10">
      <c r="A381" s="223">
        <v>381</v>
      </c>
      <c r="B381" s="225" t="s">
        <v>731</v>
      </c>
      <c r="C381" s="226" t="s">
        <v>3197</v>
      </c>
      <c r="D381" s="224"/>
      <c r="E381" s="224"/>
      <c r="F381" s="224"/>
      <c r="G381" s="224"/>
      <c r="H381" s="224"/>
      <c r="I381" s="224"/>
      <c r="J381" s="224"/>
    </row>
    <row r="382" spans="1:10">
      <c r="A382" s="223">
        <v>382</v>
      </c>
      <c r="B382" s="225" t="s">
        <v>732</v>
      </c>
      <c r="C382" s="226" t="s">
        <v>3198</v>
      </c>
      <c r="D382" s="224"/>
      <c r="E382" s="224"/>
      <c r="F382" s="224"/>
      <c r="G382" s="224"/>
      <c r="H382" s="224"/>
      <c r="I382" s="224"/>
      <c r="J382" s="224"/>
    </row>
    <row r="383" spans="1:10">
      <c r="A383" s="223">
        <v>383</v>
      </c>
      <c r="B383" s="225" t="s">
        <v>733</v>
      </c>
      <c r="C383" s="226" t="s">
        <v>3198</v>
      </c>
      <c r="D383" s="224"/>
      <c r="E383" s="224"/>
      <c r="F383" s="224"/>
      <c r="G383" s="224"/>
      <c r="H383" s="224"/>
      <c r="I383" s="224"/>
      <c r="J383" s="224"/>
    </row>
    <row r="384" spans="1:10">
      <c r="A384" s="223">
        <v>384</v>
      </c>
      <c r="B384" s="225" t="s">
        <v>734</v>
      </c>
      <c r="C384" s="226" t="s">
        <v>3199</v>
      </c>
      <c r="D384" s="224"/>
      <c r="E384" s="224"/>
      <c r="F384" s="224"/>
      <c r="G384" s="224"/>
      <c r="H384" s="224"/>
      <c r="I384" s="224"/>
      <c r="J384" s="224"/>
    </row>
    <row r="385" spans="1:10">
      <c r="A385" s="223">
        <v>385</v>
      </c>
      <c r="B385" s="225" t="s">
        <v>735</v>
      </c>
      <c r="C385" s="226" t="s">
        <v>3199</v>
      </c>
      <c r="D385" s="224"/>
      <c r="E385" s="224"/>
      <c r="F385" s="224"/>
      <c r="G385" s="224"/>
      <c r="H385" s="224"/>
      <c r="I385" s="224"/>
      <c r="J385" s="224"/>
    </row>
    <row r="386" spans="1:10">
      <c r="A386" s="223">
        <v>386</v>
      </c>
      <c r="B386" s="225" t="s">
        <v>736</v>
      </c>
      <c r="C386" s="226" t="s">
        <v>737</v>
      </c>
      <c r="D386" s="224"/>
      <c r="E386" s="224"/>
      <c r="F386" s="224"/>
      <c r="G386" s="224"/>
      <c r="H386" s="224"/>
      <c r="I386" s="224"/>
      <c r="J386" s="224"/>
    </row>
    <row r="387" spans="1:10">
      <c r="A387" s="223">
        <v>387</v>
      </c>
      <c r="B387" s="225" t="s">
        <v>738</v>
      </c>
      <c r="C387" s="226" t="s">
        <v>737</v>
      </c>
      <c r="D387" s="224"/>
      <c r="E387" s="224"/>
      <c r="F387" s="224"/>
      <c r="G387" s="224"/>
      <c r="H387" s="224"/>
      <c r="I387" s="224"/>
      <c r="J387" s="224"/>
    </row>
    <row r="388" spans="1:10">
      <c r="A388" s="223">
        <v>388</v>
      </c>
      <c r="B388" s="225" t="s">
        <v>739</v>
      </c>
      <c r="C388" s="226" t="s">
        <v>737</v>
      </c>
      <c r="D388" s="224"/>
      <c r="E388" s="224"/>
      <c r="F388" s="224"/>
      <c r="G388" s="224"/>
      <c r="H388" s="224"/>
      <c r="I388" s="224"/>
      <c r="J388" s="224"/>
    </row>
    <row r="389" spans="1:10">
      <c r="A389" s="223">
        <v>389</v>
      </c>
      <c r="B389" s="225" t="s">
        <v>740</v>
      </c>
      <c r="C389" s="226" t="s">
        <v>741</v>
      </c>
      <c r="D389" s="224"/>
      <c r="E389" s="224"/>
      <c r="F389" s="224"/>
      <c r="G389" s="224"/>
      <c r="H389" s="224"/>
      <c r="I389" s="224"/>
      <c r="J389" s="224"/>
    </row>
    <row r="390" spans="1:10">
      <c r="A390" s="223">
        <v>390</v>
      </c>
      <c r="B390" s="225" t="s">
        <v>742</v>
      </c>
      <c r="C390" s="226" t="s">
        <v>741</v>
      </c>
      <c r="D390" s="224"/>
      <c r="E390" s="224"/>
      <c r="F390" s="224"/>
      <c r="G390" s="224"/>
      <c r="H390" s="224"/>
      <c r="I390" s="224"/>
      <c r="J390" s="224"/>
    </row>
    <row r="391" spans="1:10">
      <c r="A391" s="223">
        <v>391</v>
      </c>
      <c r="B391" s="225" t="s">
        <v>743</v>
      </c>
      <c r="C391" s="226" t="s">
        <v>741</v>
      </c>
      <c r="D391" s="224"/>
      <c r="E391" s="224"/>
      <c r="F391" s="224"/>
      <c r="G391" s="224"/>
      <c r="H391" s="224"/>
      <c r="I391" s="224"/>
      <c r="J391" s="224"/>
    </row>
    <row r="392" spans="1:10">
      <c r="A392" s="223">
        <v>392</v>
      </c>
      <c r="B392" s="225" t="s">
        <v>744</v>
      </c>
      <c r="C392" s="226" t="s">
        <v>3200</v>
      </c>
      <c r="D392" s="224"/>
      <c r="E392" s="224"/>
      <c r="F392" s="224"/>
      <c r="G392" s="224"/>
      <c r="H392" s="224"/>
      <c r="I392" s="224"/>
      <c r="J392" s="224"/>
    </row>
    <row r="393" spans="1:10">
      <c r="A393" s="223">
        <v>393</v>
      </c>
      <c r="B393" s="225" t="s">
        <v>745</v>
      </c>
      <c r="C393" s="226" t="s">
        <v>3200</v>
      </c>
      <c r="D393" s="224"/>
      <c r="E393" s="224"/>
      <c r="F393" s="224"/>
      <c r="G393" s="224"/>
      <c r="H393" s="224"/>
      <c r="I393" s="224"/>
      <c r="J393" s="224"/>
    </row>
    <row r="394" spans="1:10">
      <c r="A394" s="223">
        <v>394</v>
      </c>
      <c r="B394" s="225" t="s">
        <v>746</v>
      </c>
      <c r="C394" s="226" t="s">
        <v>3200</v>
      </c>
      <c r="D394" s="224"/>
      <c r="E394" s="224"/>
      <c r="F394" s="224"/>
      <c r="G394" s="224"/>
      <c r="H394" s="224"/>
      <c r="I394" s="224"/>
      <c r="J394" s="224"/>
    </row>
    <row r="395" spans="1:10">
      <c r="A395" s="223">
        <v>395</v>
      </c>
      <c r="B395" s="225" t="s">
        <v>747</v>
      </c>
      <c r="C395" s="226" t="s">
        <v>3201</v>
      </c>
      <c r="D395" s="224"/>
      <c r="E395" s="224"/>
      <c r="F395" s="224"/>
      <c r="G395" s="224"/>
      <c r="H395" s="224"/>
      <c r="I395" s="224"/>
      <c r="J395" s="224"/>
    </row>
    <row r="396" spans="1:10">
      <c r="A396" s="223">
        <v>396</v>
      </c>
      <c r="B396" s="225" t="s">
        <v>3202</v>
      </c>
      <c r="C396" s="226" t="s">
        <v>3201</v>
      </c>
      <c r="D396" s="224"/>
      <c r="E396" s="224"/>
      <c r="F396" s="224"/>
      <c r="G396" s="224"/>
      <c r="H396" s="224"/>
      <c r="I396" s="224"/>
      <c r="J396" s="224"/>
    </row>
    <row r="397" spans="1:10">
      <c r="A397" s="223">
        <v>397</v>
      </c>
      <c r="B397" s="225" t="s">
        <v>3203</v>
      </c>
      <c r="C397" s="226" t="s">
        <v>3201</v>
      </c>
      <c r="D397" s="224"/>
      <c r="E397" s="224"/>
      <c r="F397" s="224"/>
      <c r="G397" s="224"/>
      <c r="H397" s="224"/>
      <c r="I397" s="224"/>
      <c r="J397" s="224"/>
    </row>
    <row r="398" spans="1:10">
      <c r="A398" s="223">
        <v>398</v>
      </c>
      <c r="B398" s="225" t="s">
        <v>748</v>
      </c>
      <c r="C398" s="226" t="s">
        <v>3204</v>
      </c>
      <c r="D398" s="224"/>
      <c r="E398" s="224"/>
      <c r="F398" s="224"/>
      <c r="G398" s="224"/>
      <c r="H398" s="224"/>
      <c r="I398" s="224"/>
      <c r="J398" s="224"/>
    </row>
    <row r="399" spans="1:10">
      <c r="A399" s="223">
        <v>399</v>
      </c>
      <c r="B399" s="225" t="s">
        <v>749</v>
      </c>
      <c r="C399" s="226" t="s">
        <v>3205</v>
      </c>
      <c r="D399" s="224"/>
      <c r="E399" s="224"/>
      <c r="F399" s="224"/>
      <c r="G399" s="224"/>
      <c r="H399" s="224"/>
      <c r="I399" s="224"/>
      <c r="J399" s="224"/>
    </row>
    <row r="400" spans="1:10">
      <c r="A400" s="223">
        <v>400</v>
      </c>
      <c r="B400" s="225" t="s">
        <v>750</v>
      </c>
      <c r="C400" s="226" t="s">
        <v>3205</v>
      </c>
      <c r="D400" s="224"/>
      <c r="E400" s="224"/>
      <c r="F400" s="224"/>
      <c r="G400" s="224"/>
      <c r="H400" s="224"/>
      <c r="I400" s="224"/>
      <c r="J400" s="224"/>
    </row>
    <row r="401" spans="1:10">
      <c r="A401" s="223">
        <v>401</v>
      </c>
      <c r="B401" s="225" t="s">
        <v>751</v>
      </c>
      <c r="C401" s="226" t="s">
        <v>3206</v>
      </c>
      <c r="D401" s="224"/>
      <c r="E401" s="224"/>
      <c r="F401" s="224"/>
      <c r="G401" s="224"/>
      <c r="H401" s="224"/>
      <c r="I401" s="224"/>
      <c r="J401" s="224"/>
    </row>
    <row r="402" spans="1:10">
      <c r="A402" s="223">
        <v>402</v>
      </c>
      <c r="B402" s="225" t="s">
        <v>752</v>
      </c>
      <c r="C402" s="226" t="s">
        <v>3206</v>
      </c>
      <c r="D402" s="224"/>
      <c r="E402" s="224"/>
      <c r="F402" s="224"/>
      <c r="G402" s="224"/>
      <c r="H402" s="224"/>
      <c r="I402" s="224"/>
      <c r="J402" s="224"/>
    </row>
    <row r="403" spans="1:10">
      <c r="A403" s="223">
        <v>403</v>
      </c>
      <c r="B403" s="225" t="s">
        <v>753</v>
      </c>
      <c r="C403" s="226" t="s">
        <v>3207</v>
      </c>
      <c r="D403" s="224"/>
      <c r="E403" s="224"/>
      <c r="F403" s="224"/>
      <c r="G403" s="224"/>
      <c r="H403" s="224"/>
      <c r="I403" s="224"/>
      <c r="J403" s="224"/>
    </row>
    <row r="404" spans="1:10">
      <c r="A404" s="223">
        <v>404</v>
      </c>
      <c r="B404" s="225" t="s">
        <v>754</v>
      </c>
      <c r="C404" s="226" t="s">
        <v>3208</v>
      </c>
      <c r="D404" s="224"/>
      <c r="E404" s="224"/>
      <c r="F404" s="224"/>
      <c r="G404" s="224"/>
      <c r="H404" s="224"/>
      <c r="I404" s="224"/>
      <c r="J404" s="224"/>
    </row>
    <row r="405" spans="1:10">
      <c r="A405" s="223">
        <v>405</v>
      </c>
      <c r="B405" s="225" t="s">
        <v>3209</v>
      </c>
      <c r="C405" s="226" t="s">
        <v>3208</v>
      </c>
      <c r="D405" s="224"/>
      <c r="E405" s="224"/>
      <c r="F405" s="224"/>
      <c r="G405" s="224"/>
      <c r="H405" s="224"/>
      <c r="I405" s="224"/>
      <c r="J405" s="224"/>
    </row>
    <row r="406" spans="1:10">
      <c r="A406" s="223">
        <v>406</v>
      </c>
      <c r="B406" s="225" t="s">
        <v>3210</v>
      </c>
      <c r="C406" s="226" t="s">
        <v>3211</v>
      </c>
      <c r="D406" s="224"/>
      <c r="E406" s="224"/>
      <c r="F406" s="224"/>
      <c r="G406" s="224"/>
      <c r="H406" s="224"/>
      <c r="I406" s="224"/>
      <c r="J406" s="224"/>
    </row>
    <row r="407" spans="1:10">
      <c r="A407" s="223">
        <v>407</v>
      </c>
      <c r="B407" s="225" t="s">
        <v>3212</v>
      </c>
      <c r="C407" s="226" t="s">
        <v>3211</v>
      </c>
      <c r="D407" s="224"/>
      <c r="E407" s="224"/>
      <c r="F407" s="224"/>
      <c r="G407" s="224"/>
      <c r="H407" s="224"/>
      <c r="I407" s="224"/>
      <c r="J407" s="224"/>
    </row>
    <row r="408" spans="1:10">
      <c r="A408" s="223">
        <v>408</v>
      </c>
      <c r="B408" s="225" t="s">
        <v>3213</v>
      </c>
      <c r="C408" s="226" t="s">
        <v>3214</v>
      </c>
      <c r="D408" s="224"/>
      <c r="E408" s="224"/>
      <c r="F408" s="224"/>
      <c r="G408" s="224"/>
      <c r="H408" s="224"/>
      <c r="I408" s="224"/>
      <c r="J408" s="224"/>
    </row>
    <row r="409" spans="1:10">
      <c r="A409" s="223">
        <v>409</v>
      </c>
      <c r="B409" s="225" t="s">
        <v>3215</v>
      </c>
      <c r="C409" s="226" t="s">
        <v>3214</v>
      </c>
      <c r="D409" s="224"/>
      <c r="E409" s="224"/>
      <c r="F409" s="224"/>
      <c r="G409" s="224"/>
      <c r="H409" s="224"/>
      <c r="I409" s="224"/>
      <c r="J409" s="224"/>
    </row>
    <row r="410" spans="1:10">
      <c r="A410" s="223">
        <v>410</v>
      </c>
      <c r="B410" s="225" t="s">
        <v>756</v>
      </c>
      <c r="C410" s="226" t="s">
        <v>3216</v>
      </c>
      <c r="D410" s="224"/>
      <c r="E410" s="224"/>
      <c r="F410" s="224"/>
      <c r="G410" s="224"/>
      <c r="H410" s="224"/>
      <c r="I410" s="224"/>
      <c r="J410" s="224"/>
    </row>
    <row r="411" spans="1:10">
      <c r="A411" s="223">
        <v>411</v>
      </c>
      <c r="B411" s="225" t="s">
        <v>3217</v>
      </c>
      <c r="C411" s="226" t="s">
        <v>3218</v>
      </c>
      <c r="D411" s="224"/>
      <c r="E411" s="224"/>
      <c r="F411" s="224"/>
      <c r="G411" s="224"/>
      <c r="H411" s="224"/>
      <c r="I411" s="224"/>
      <c r="J411" s="224"/>
    </row>
    <row r="412" spans="1:10">
      <c r="A412" s="223">
        <v>412</v>
      </c>
      <c r="B412" s="225" t="s">
        <v>3219</v>
      </c>
      <c r="C412" s="226" t="s">
        <v>3220</v>
      </c>
      <c r="D412" s="224"/>
      <c r="E412" s="224"/>
      <c r="F412" s="224"/>
      <c r="G412" s="224"/>
      <c r="H412" s="224"/>
      <c r="I412" s="224"/>
      <c r="J412" s="224"/>
    </row>
    <row r="413" spans="1:10">
      <c r="A413" s="223">
        <v>413</v>
      </c>
      <c r="B413" s="225" t="s">
        <v>3221</v>
      </c>
      <c r="C413" s="226" t="s">
        <v>3220</v>
      </c>
      <c r="D413" s="224"/>
      <c r="E413" s="224"/>
      <c r="F413" s="224"/>
      <c r="G413" s="224"/>
      <c r="H413" s="224"/>
      <c r="I413" s="224"/>
      <c r="J413" s="224"/>
    </row>
    <row r="414" spans="1:10">
      <c r="A414" s="223">
        <v>414</v>
      </c>
      <c r="B414" s="225" t="s">
        <v>3222</v>
      </c>
      <c r="C414" s="226" t="s">
        <v>755</v>
      </c>
      <c r="D414" s="224"/>
      <c r="E414" s="224"/>
      <c r="F414" s="224"/>
      <c r="G414" s="224"/>
      <c r="H414" s="224"/>
      <c r="I414" s="224"/>
      <c r="J414" s="224"/>
    </row>
    <row r="415" spans="1:10">
      <c r="A415" s="223">
        <v>415</v>
      </c>
      <c r="B415" s="225" t="s">
        <v>3223</v>
      </c>
      <c r="C415" s="226" t="s">
        <v>755</v>
      </c>
      <c r="D415" s="224"/>
      <c r="E415" s="224"/>
      <c r="F415" s="224"/>
      <c r="G415" s="224"/>
      <c r="H415" s="224"/>
      <c r="I415" s="224"/>
      <c r="J415" s="224"/>
    </row>
    <row r="416" spans="1:10">
      <c r="A416" s="223">
        <v>416</v>
      </c>
      <c r="B416" s="225" t="s">
        <v>3224</v>
      </c>
      <c r="C416" s="226" t="s">
        <v>3225</v>
      </c>
      <c r="D416" s="224"/>
      <c r="E416" s="224"/>
      <c r="F416" s="224"/>
      <c r="G416" s="224"/>
      <c r="H416" s="224"/>
      <c r="I416" s="224"/>
      <c r="J416" s="224"/>
    </row>
    <row r="417" spans="1:10">
      <c r="A417" s="223">
        <v>417</v>
      </c>
      <c r="B417" s="225" t="s">
        <v>3226</v>
      </c>
      <c r="C417" s="226" t="s">
        <v>3225</v>
      </c>
      <c r="D417" s="224"/>
      <c r="E417" s="224"/>
      <c r="F417" s="224"/>
      <c r="G417" s="224"/>
      <c r="H417" s="224"/>
      <c r="I417" s="224"/>
      <c r="J417" s="224"/>
    </row>
    <row r="418" spans="1:10">
      <c r="A418" s="223">
        <v>418</v>
      </c>
      <c r="B418" s="225" t="s">
        <v>3227</v>
      </c>
      <c r="C418" s="226" t="s">
        <v>3225</v>
      </c>
      <c r="D418" s="224"/>
      <c r="E418" s="224"/>
      <c r="F418" s="224"/>
      <c r="G418" s="224"/>
      <c r="H418" s="224"/>
      <c r="I418" s="224"/>
      <c r="J418" s="224"/>
    </row>
    <row r="419" spans="1:10">
      <c r="A419" s="223">
        <v>419</v>
      </c>
      <c r="B419" s="225" t="s">
        <v>3228</v>
      </c>
      <c r="C419" s="226" t="s">
        <v>3229</v>
      </c>
      <c r="D419" s="224"/>
      <c r="E419" s="224"/>
      <c r="F419" s="224"/>
      <c r="G419" s="224"/>
      <c r="H419" s="224"/>
      <c r="I419" s="224"/>
      <c r="J419" s="224"/>
    </row>
    <row r="420" spans="1:10">
      <c r="A420" s="223">
        <v>420</v>
      </c>
      <c r="B420" s="225" t="s">
        <v>3230</v>
      </c>
      <c r="C420" s="226" t="s">
        <v>3229</v>
      </c>
      <c r="D420" s="224"/>
      <c r="E420" s="224"/>
      <c r="F420" s="224"/>
      <c r="G420" s="224"/>
      <c r="H420" s="224"/>
      <c r="I420" s="224"/>
      <c r="J420" s="224"/>
    </row>
    <row r="421" spans="1:10">
      <c r="A421" s="223">
        <v>421</v>
      </c>
      <c r="B421" s="225" t="s">
        <v>3231</v>
      </c>
      <c r="C421" s="226" t="s">
        <v>3229</v>
      </c>
      <c r="D421" s="224"/>
      <c r="E421" s="224"/>
      <c r="F421" s="224"/>
      <c r="G421" s="224"/>
      <c r="H421" s="224"/>
      <c r="I421" s="224"/>
      <c r="J421" s="224"/>
    </row>
    <row r="422" spans="1:10">
      <c r="A422" s="223">
        <v>422</v>
      </c>
      <c r="B422" s="225" t="s">
        <v>3232</v>
      </c>
      <c r="C422" s="226" t="s">
        <v>3233</v>
      </c>
      <c r="D422" s="224"/>
      <c r="E422" s="224"/>
      <c r="F422" s="224"/>
      <c r="G422" s="224"/>
      <c r="H422" s="224"/>
      <c r="I422" s="224"/>
      <c r="J422" s="224"/>
    </row>
    <row r="423" spans="1:10">
      <c r="A423" s="223">
        <v>423</v>
      </c>
      <c r="B423" s="225" t="s">
        <v>3234</v>
      </c>
      <c r="C423" s="226" t="s">
        <v>3233</v>
      </c>
      <c r="D423" s="224"/>
      <c r="E423" s="224"/>
      <c r="F423" s="224"/>
      <c r="G423" s="224"/>
      <c r="H423" s="224"/>
      <c r="I423" s="224"/>
      <c r="J423" s="224"/>
    </row>
    <row r="424" spans="1:10">
      <c r="A424" s="223">
        <v>424</v>
      </c>
      <c r="B424" s="225" t="s">
        <v>3235</v>
      </c>
      <c r="C424" s="226" t="s">
        <v>3233</v>
      </c>
      <c r="D424" s="224"/>
      <c r="E424" s="224"/>
      <c r="F424" s="224"/>
      <c r="G424" s="224"/>
      <c r="H424" s="224"/>
      <c r="I424" s="224"/>
      <c r="J424" s="224"/>
    </row>
    <row r="425" spans="1:10">
      <c r="A425" s="223">
        <v>425</v>
      </c>
      <c r="B425" s="225" t="s">
        <v>3236</v>
      </c>
      <c r="C425" s="226" t="s">
        <v>3237</v>
      </c>
      <c r="D425" s="224"/>
      <c r="E425" s="224"/>
      <c r="F425" s="224"/>
      <c r="G425" s="224"/>
      <c r="H425" s="224"/>
      <c r="I425" s="224"/>
      <c r="J425" s="224"/>
    </row>
    <row r="426" spans="1:10">
      <c r="A426" s="223">
        <v>426</v>
      </c>
      <c r="B426" s="225" t="s">
        <v>3238</v>
      </c>
      <c r="C426" s="226" t="s">
        <v>3237</v>
      </c>
      <c r="D426" s="224"/>
      <c r="E426" s="224"/>
      <c r="F426" s="224"/>
      <c r="G426" s="224"/>
      <c r="H426" s="224"/>
      <c r="I426" s="224"/>
      <c r="J426" s="224"/>
    </row>
    <row r="427" spans="1:10">
      <c r="A427" s="223">
        <v>427</v>
      </c>
      <c r="B427" s="225" t="s">
        <v>3239</v>
      </c>
      <c r="C427" s="226" t="s">
        <v>3237</v>
      </c>
      <c r="D427" s="224"/>
      <c r="E427" s="224"/>
      <c r="F427" s="224"/>
      <c r="G427" s="224"/>
      <c r="H427" s="224"/>
      <c r="I427" s="224"/>
      <c r="J427" s="224"/>
    </row>
    <row r="428" spans="1:10">
      <c r="A428" s="223">
        <v>428</v>
      </c>
      <c r="B428" s="225" t="s">
        <v>757</v>
      </c>
      <c r="C428" s="226" t="s">
        <v>3240</v>
      </c>
      <c r="D428" s="224"/>
      <c r="E428" s="224"/>
      <c r="F428" s="224"/>
      <c r="G428" s="224"/>
      <c r="H428" s="224"/>
      <c r="I428" s="224"/>
      <c r="J428" s="224"/>
    </row>
    <row r="429" spans="1:10" ht="25.5">
      <c r="A429" s="223">
        <v>429</v>
      </c>
      <c r="B429" s="225" t="s">
        <v>758</v>
      </c>
      <c r="C429" s="226" t="s">
        <v>3241</v>
      </c>
      <c r="D429" s="224"/>
      <c r="E429" s="224"/>
      <c r="F429" s="224"/>
      <c r="G429" s="224"/>
      <c r="H429" s="224"/>
      <c r="I429" s="224"/>
      <c r="J429" s="224"/>
    </row>
    <row r="430" spans="1:10">
      <c r="A430" s="223">
        <v>430</v>
      </c>
      <c r="B430" s="225" t="s">
        <v>759</v>
      </c>
      <c r="C430" s="226" t="s">
        <v>3242</v>
      </c>
      <c r="D430" s="224"/>
      <c r="E430" s="224"/>
      <c r="F430" s="224"/>
      <c r="G430" s="224"/>
      <c r="H430" s="224"/>
      <c r="I430" s="224"/>
      <c r="J430" s="224"/>
    </row>
    <row r="431" spans="1:10">
      <c r="A431" s="223">
        <v>431</v>
      </c>
      <c r="B431" s="225" t="s">
        <v>760</v>
      </c>
      <c r="C431" s="226" t="s">
        <v>3242</v>
      </c>
      <c r="D431" s="224"/>
      <c r="E431" s="224"/>
      <c r="F431" s="224"/>
      <c r="G431" s="224"/>
      <c r="H431" s="224"/>
      <c r="I431" s="224"/>
      <c r="J431" s="224"/>
    </row>
    <row r="432" spans="1:10">
      <c r="A432" s="223">
        <v>432</v>
      </c>
      <c r="B432" s="225" t="s">
        <v>761</v>
      </c>
      <c r="C432" s="226" t="s">
        <v>3242</v>
      </c>
      <c r="D432" s="224"/>
      <c r="E432" s="224"/>
      <c r="F432" s="224"/>
      <c r="G432" s="224"/>
      <c r="H432" s="224"/>
      <c r="I432" s="224"/>
      <c r="J432" s="224"/>
    </row>
    <row r="433" spans="1:10" ht="25.5">
      <c r="A433" s="223">
        <v>433</v>
      </c>
      <c r="B433" s="225" t="s">
        <v>762</v>
      </c>
      <c r="C433" s="226" t="s">
        <v>3243</v>
      </c>
      <c r="D433" s="224"/>
      <c r="E433" s="224"/>
      <c r="F433" s="224"/>
      <c r="G433" s="224"/>
      <c r="H433" s="224"/>
      <c r="I433" s="224"/>
      <c r="J433" s="224"/>
    </row>
    <row r="434" spans="1:10" ht="25.5">
      <c r="A434" s="223">
        <v>434</v>
      </c>
      <c r="B434" s="225" t="s">
        <v>763</v>
      </c>
      <c r="C434" s="226" t="s">
        <v>3243</v>
      </c>
      <c r="D434" s="224"/>
      <c r="E434" s="224"/>
      <c r="F434" s="224"/>
      <c r="G434" s="224"/>
      <c r="H434" s="224"/>
      <c r="I434" s="224"/>
      <c r="J434" s="224"/>
    </row>
    <row r="435" spans="1:10" ht="25.5">
      <c r="A435" s="223">
        <v>435</v>
      </c>
      <c r="B435" s="225" t="s">
        <v>3244</v>
      </c>
      <c r="C435" s="226" t="s">
        <v>3243</v>
      </c>
      <c r="D435" s="224"/>
      <c r="E435" s="224"/>
      <c r="F435" s="224"/>
      <c r="G435" s="224"/>
      <c r="H435" s="224"/>
      <c r="I435" s="224"/>
      <c r="J435" s="224"/>
    </row>
    <row r="436" spans="1:10">
      <c r="A436" s="223">
        <v>436</v>
      </c>
      <c r="B436" s="225" t="s">
        <v>764</v>
      </c>
      <c r="C436" s="226" t="s">
        <v>766</v>
      </c>
      <c r="D436" s="224"/>
      <c r="E436" s="224"/>
      <c r="F436" s="224"/>
      <c r="G436" s="224"/>
      <c r="H436" s="224"/>
      <c r="I436" s="224"/>
      <c r="J436" s="224"/>
    </row>
    <row r="437" spans="1:10">
      <c r="A437" s="223">
        <v>437</v>
      </c>
      <c r="B437" s="225" t="s">
        <v>765</v>
      </c>
      <c r="C437" s="226" t="s">
        <v>766</v>
      </c>
      <c r="D437" s="224"/>
      <c r="E437" s="224"/>
      <c r="F437" s="224"/>
      <c r="G437" s="224"/>
      <c r="H437" s="224"/>
      <c r="I437" s="224"/>
      <c r="J437" s="224"/>
    </row>
    <row r="438" spans="1:10">
      <c r="A438" s="223">
        <v>438</v>
      </c>
      <c r="B438" s="225" t="s">
        <v>767</v>
      </c>
      <c r="C438" s="226" t="s">
        <v>3245</v>
      </c>
      <c r="D438" s="224"/>
      <c r="E438" s="224"/>
      <c r="F438" s="224"/>
      <c r="G438" s="224"/>
      <c r="H438" s="224"/>
      <c r="I438" s="224"/>
      <c r="J438" s="224"/>
    </row>
    <row r="439" spans="1:10">
      <c r="A439" s="223">
        <v>439</v>
      </c>
      <c r="B439" s="225" t="s">
        <v>768</v>
      </c>
      <c r="C439" s="226" t="s">
        <v>3245</v>
      </c>
      <c r="D439" s="224"/>
      <c r="E439" s="224"/>
      <c r="F439" s="224"/>
      <c r="G439" s="224"/>
      <c r="H439" s="224"/>
      <c r="I439" s="224"/>
      <c r="J439" s="224"/>
    </row>
    <row r="440" spans="1:10">
      <c r="A440" s="223">
        <v>440</v>
      </c>
      <c r="B440" s="225" t="s">
        <v>769</v>
      </c>
      <c r="C440" s="226" t="s">
        <v>770</v>
      </c>
      <c r="D440" s="224"/>
      <c r="E440" s="224"/>
      <c r="F440" s="224"/>
      <c r="G440" s="224"/>
      <c r="H440" s="224"/>
      <c r="I440" s="224"/>
      <c r="J440" s="224"/>
    </row>
    <row r="441" spans="1:10">
      <c r="A441" s="223">
        <v>441</v>
      </c>
      <c r="B441" s="225" t="s">
        <v>771</v>
      </c>
      <c r="C441" s="226" t="s">
        <v>770</v>
      </c>
      <c r="D441" s="224"/>
      <c r="E441" s="224"/>
      <c r="F441" s="224"/>
      <c r="G441" s="224"/>
      <c r="H441" s="224"/>
      <c r="I441" s="224"/>
      <c r="J441" s="224"/>
    </row>
    <row r="442" spans="1:10" ht="25.5">
      <c r="A442" s="223">
        <v>442</v>
      </c>
      <c r="B442" s="225" t="s">
        <v>772</v>
      </c>
      <c r="C442" s="226" t="s">
        <v>3246</v>
      </c>
      <c r="D442" s="224"/>
      <c r="E442" s="224"/>
      <c r="F442" s="224"/>
      <c r="G442" s="224"/>
      <c r="H442" s="224"/>
      <c r="I442" s="224"/>
      <c r="J442" s="224"/>
    </row>
    <row r="443" spans="1:10">
      <c r="A443" s="223">
        <v>443</v>
      </c>
      <c r="B443" s="225" t="s">
        <v>773</v>
      </c>
      <c r="C443" s="226" t="s">
        <v>3247</v>
      </c>
      <c r="D443" s="224"/>
      <c r="E443" s="224"/>
      <c r="F443" s="224"/>
      <c r="G443" s="224"/>
      <c r="H443" s="224"/>
      <c r="I443" s="224"/>
      <c r="J443" s="224"/>
    </row>
    <row r="444" spans="1:10">
      <c r="A444" s="223">
        <v>444</v>
      </c>
      <c r="B444" s="225" t="s">
        <v>3248</v>
      </c>
      <c r="C444" s="226" t="s">
        <v>774</v>
      </c>
      <c r="D444" s="224"/>
      <c r="E444" s="224"/>
      <c r="F444" s="224"/>
      <c r="G444" s="224"/>
      <c r="H444" s="224"/>
      <c r="I444" s="224"/>
      <c r="J444" s="224"/>
    </row>
    <row r="445" spans="1:10">
      <c r="A445" s="223">
        <v>445</v>
      </c>
      <c r="B445" s="225" t="s">
        <v>3249</v>
      </c>
      <c r="C445" s="226" t="s">
        <v>774</v>
      </c>
      <c r="D445" s="224"/>
      <c r="E445" s="224"/>
      <c r="F445" s="224"/>
      <c r="G445" s="224"/>
      <c r="H445" s="224"/>
      <c r="I445" s="224"/>
      <c r="J445" s="224"/>
    </row>
    <row r="446" spans="1:10">
      <c r="A446" s="223">
        <v>446</v>
      </c>
      <c r="B446" s="225" t="s">
        <v>3250</v>
      </c>
      <c r="C446" s="226" t="s">
        <v>774</v>
      </c>
      <c r="D446" s="224"/>
      <c r="E446" s="224"/>
      <c r="F446" s="224"/>
      <c r="G446" s="224"/>
      <c r="H446" s="224"/>
      <c r="I446" s="224"/>
      <c r="J446" s="224"/>
    </row>
    <row r="447" spans="1:10">
      <c r="A447" s="223">
        <v>447</v>
      </c>
      <c r="B447" s="225" t="s">
        <v>3251</v>
      </c>
      <c r="C447" s="226" t="s">
        <v>3252</v>
      </c>
      <c r="D447" s="224"/>
      <c r="E447" s="224"/>
      <c r="F447" s="224"/>
      <c r="G447" s="224"/>
      <c r="H447" s="224"/>
      <c r="I447" s="224"/>
      <c r="J447" s="224"/>
    </row>
    <row r="448" spans="1:10">
      <c r="A448" s="223">
        <v>448</v>
      </c>
      <c r="B448" s="225" t="s">
        <v>3253</v>
      </c>
      <c r="C448" s="226" t="s">
        <v>3252</v>
      </c>
      <c r="D448" s="224"/>
      <c r="E448" s="224"/>
      <c r="F448" s="224"/>
      <c r="G448" s="224"/>
      <c r="H448" s="224"/>
      <c r="I448" s="224"/>
      <c r="J448" s="224"/>
    </row>
    <row r="449" spans="1:10">
      <c r="A449" s="223">
        <v>449</v>
      </c>
      <c r="B449" s="225" t="s">
        <v>3254</v>
      </c>
      <c r="C449" s="226" t="s">
        <v>3252</v>
      </c>
      <c r="D449" s="224"/>
      <c r="E449" s="224"/>
      <c r="F449" s="224"/>
      <c r="G449" s="224"/>
      <c r="H449" s="224"/>
      <c r="I449" s="224"/>
      <c r="J449" s="224"/>
    </row>
    <row r="450" spans="1:10">
      <c r="A450" s="223">
        <v>450</v>
      </c>
      <c r="B450" s="225" t="s">
        <v>775</v>
      </c>
      <c r="C450" s="226" t="s">
        <v>3255</v>
      </c>
      <c r="D450" s="224"/>
      <c r="E450" s="224"/>
      <c r="F450" s="224"/>
      <c r="G450" s="224"/>
      <c r="H450" s="224"/>
      <c r="I450" s="224"/>
      <c r="J450" s="224"/>
    </row>
    <row r="451" spans="1:10">
      <c r="A451" s="223">
        <v>451</v>
      </c>
      <c r="B451" s="225" t="s">
        <v>776</v>
      </c>
      <c r="C451" s="226" t="s">
        <v>777</v>
      </c>
      <c r="D451" s="224"/>
      <c r="E451" s="224"/>
      <c r="F451" s="224"/>
      <c r="G451" s="224"/>
      <c r="H451" s="224"/>
      <c r="I451" s="224"/>
      <c r="J451" s="224"/>
    </row>
    <row r="452" spans="1:10">
      <c r="A452" s="223">
        <v>452</v>
      </c>
      <c r="B452" s="225" t="s">
        <v>778</v>
      </c>
      <c r="C452" s="226" t="s">
        <v>777</v>
      </c>
      <c r="D452" s="224"/>
      <c r="E452" s="224"/>
      <c r="F452" s="224"/>
      <c r="G452" s="224"/>
      <c r="H452" s="224"/>
      <c r="I452" s="224"/>
      <c r="J452" s="224"/>
    </row>
    <row r="453" spans="1:10">
      <c r="A453" s="223">
        <v>453</v>
      </c>
      <c r="B453" s="225" t="s">
        <v>779</v>
      </c>
      <c r="C453" s="226" t="s">
        <v>777</v>
      </c>
      <c r="D453" s="224"/>
      <c r="E453" s="224"/>
      <c r="F453" s="224"/>
      <c r="G453" s="224"/>
      <c r="H453" s="224"/>
      <c r="I453" s="224"/>
      <c r="J453" s="224"/>
    </row>
    <row r="454" spans="1:10">
      <c r="A454" s="223">
        <v>454</v>
      </c>
      <c r="B454" s="225" t="s">
        <v>780</v>
      </c>
      <c r="C454" s="226" t="s">
        <v>3256</v>
      </c>
      <c r="D454" s="224"/>
      <c r="E454" s="224"/>
      <c r="F454" s="224"/>
      <c r="G454" s="224"/>
      <c r="H454" s="224"/>
      <c r="I454" s="224"/>
      <c r="J454" s="224"/>
    </row>
    <row r="455" spans="1:10">
      <c r="A455" s="223">
        <v>455</v>
      </c>
      <c r="B455" s="225" t="s">
        <v>781</v>
      </c>
      <c r="C455" s="226" t="s">
        <v>3256</v>
      </c>
      <c r="D455" s="224"/>
      <c r="E455" s="224"/>
      <c r="F455" s="224"/>
      <c r="G455" s="224"/>
      <c r="H455" s="224"/>
      <c r="I455" s="224"/>
      <c r="J455" s="224"/>
    </row>
    <row r="456" spans="1:10">
      <c r="A456" s="223">
        <v>456</v>
      </c>
      <c r="B456" s="225" t="s">
        <v>782</v>
      </c>
      <c r="C456" s="226" t="s">
        <v>3256</v>
      </c>
      <c r="D456" s="224"/>
      <c r="E456" s="224"/>
      <c r="F456" s="224"/>
      <c r="G456" s="224"/>
      <c r="H456" s="224"/>
      <c r="I456" s="224"/>
      <c r="J456" s="224"/>
    </row>
    <row r="457" spans="1:10">
      <c r="A457" s="223">
        <v>457</v>
      </c>
      <c r="B457" s="225" t="s">
        <v>783</v>
      </c>
      <c r="C457" s="226" t="s">
        <v>784</v>
      </c>
      <c r="D457" s="224"/>
      <c r="E457" s="224"/>
      <c r="F457" s="224"/>
      <c r="G457" s="224"/>
      <c r="H457" s="224"/>
      <c r="I457" s="224"/>
      <c r="J457" s="224"/>
    </row>
    <row r="458" spans="1:10">
      <c r="A458" s="223">
        <v>458</v>
      </c>
      <c r="B458" s="225" t="s">
        <v>3257</v>
      </c>
      <c r="C458" s="226" t="s">
        <v>784</v>
      </c>
      <c r="D458" s="224"/>
      <c r="E458" s="224"/>
      <c r="F458" s="224"/>
      <c r="G458" s="224"/>
      <c r="H458" s="224"/>
      <c r="I458" s="224"/>
      <c r="J458" s="224"/>
    </row>
    <row r="459" spans="1:10">
      <c r="A459" s="223">
        <v>459</v>
      </c>
      <c r="B459" s="225" t="s">
        <v>3258</v>
      </c>
      <c r="C459" s="226" t="s">
        <v>3259</v>
      </c>
      <c r="D459" s="224"/>
      <c r="E459" s="224"/>
      <c r="F459" s="224"/>
      <c r="G459" s="224"/>
      <c r="H459" s="224"/>
      <c r="I459" s="224"/>
      <c r="J459" s="224"/>
    </row>
    <row r="460" spans="1:10" ht="25.5">
      <c r="A460" s="223">
        <v>460</v>
      </c>
      <c r="B460" s="225" t="s">
        <v>3260</v>
      </c>
      <c r="C460" s="226" t="s">
        <v>3261</v>
      </c>
      <c r="D460" s="224"/>
      <c r="E460" s="224"/>
      <c r="F460" s="224"/>
      <c r="G460" s="224"/>
      <c r="H460" s="224"/>
      <c r="I460" s="224"/>
      <c r="J460" s="224"/>
    </row>
    <row r="461" spans="1:10">
      <c r="A461" s="223">
        <v>461</v>
      </c>
      <c r="B461" s="225" t="s">
        <v>785</v>
      </c>
      <c r="C461" s="226" t="s">
        <v>786</v>
      </c>
      <c r="D461" s="224"/>
      <c r="E461" s="224"/>
      <c r="F461" s="224"/>
      <c r="G461" s="224"/>
      <c r="H461" s="224"/>
      <c r="I461" s="224"/>
      <c r="J461" s="224"/>
    </row>
    <row r="462" spans="1:10">
      <c r="A462" s="223">
        <v>462</v>
      </c>
      <c r="B462" s="225" t="s">
        <v>787</v>
      </c>
      <c r="C462" s="226" t="s">
        <v>786</v>
      </c>
      <c r="D462" s="224"/>
      <c r="E462" s="224"/>
      <c r="F462" s="224"/>
      <c r="G462" s="224"/>
      <c r="H462" s="224"/>
      <c r="I462" s="224"/>
      <c r="J462" s="224"/>
    </row>
    <row r="463" spans="1:10">
      <c r="A463" s="223">
        <v>463</v>
      </c>
      <c r="B463" s="225" t="s">
        <v>788</v>
      </c>
      <c r="C463" s="226" t="s">
        <v>786</v>
      </c>
      <c r="D463" s="224"/>
      <c r="E463" s="224"/>
      <c r="F463" s="224"/>
      <c r="G463" s="224"/>
      <c r="H463" s="224"/>
      <c r="I463" s="224"/>
      <c r="J463" s="224"/>
    </row>
    <row r="464" spans="1:10">
      <c r="A464" s="223">
        <v>464</v>
      </c>
      <c r="B464" s="225" t="s">
        <v>3262</v>
      </c>
      <c r="C464" s="226" t="s">
        <v>3263</v>
      </c>
      <c r="D464" s="224"/>
      <c r="E464" s="224"/>
      <c r="F464" s="224"/>
      <c r="G464" s="224"/>
      <c r="H464" s="224"/>
      <c r="I464" s="224"/>
      <c r="J464" s="224"/>
    </row>
    <row r="465" spans="1:10">
      <c r="A465" s="223">
        <v>465</v>
      </c>
      <c r="B465" s="225" t="s">
        <v>3264</v>
      </c>
      <c r="C465" s="226" t="s">
        <v>3263</v>
      </c>
      <c r="D465" s="224"/>
      <c r="E465" s="224"/>
      <c r="F465" s="224"/>
      <c r="G465" s="224"/>
      <c r="H465" s="224"/>
      <c r="I465" s="224"/>
      <c r="J465" s="224"/>
    </row>
    <row r="466" spans="1:10">
      <c r="A466" s="223">
        <v>466</v>
      </c>
      <c r="B466" s="225" t="s">
        <v>3265</v>
      </c>
      <c r="C466" s="226" t="s">
        <v>3263</v>
      </c>
      <c r="D466" s="224"/>
      <c r="E466" s="224"/>
      <c r="F466" s="224"/>
      <c r="G466" s="224"/>
      <c r="H466" s="224"/>
      <c r="I466" s="224"/>
      <c r="J466" s="224"/>
    </row>
    <row r="467" spans="1:10">
      <c r="A467" s="223">
        <v>467</v>
      </c>
      <c r="B467" s="225" t="s">
        <v>3266</v>
      </c>
      <c r="C467" s="226" t="s">
        <v>3267</v>
      </c>
      <c r="D467" s="224"/>
      <c r="E467" s="224"/>
      <c r="F467" s="224"/>
      <c r="G467" s="224"/>
      <c r="H467" s="224"/>
      <c r="I467" s="224"/>
      <c r="J467" s="224"/>
    </row>
    <row r="468" spans="1:10">
      <c r="A468" s="223">
        <v>468</v>
      </c>
      <c r="B468" s="225" t="s">
        <v>3268</v>
      </c>
      <c r="C468" s="226" t="s">
        <v>3267</v>
      </c>
      <c r="D468" s="224"/>
      <c r="E468" s="224"/>
      <c r="F468" s="224"/>
      <c r="G468" s="224"/>
      <c r="H468" s="224"/>
      <c r="I468" s="224"/>
      <c r="J468" s="224"/>
    </row>
    <row r="469" spans="1:10">
      <c r="A469" s="223">
        <v>469</v>
      </c>
      <c r="B469" s="225" t="s">
        <v>3269</v>
      </c>
      <c r="C469" s="226" t="s">
        <v>3267</v>
      </c>
      <c r="D469" s="224"/>
      <c r="E469" s="224"/>
      <c r="F469" s="224"/>
      <c r="G469" s="224"/>
      <c r="H469" s="224"/>
      <c r="I469" s="224"/>
      <c r="J469" s="224"/>
    </row>
    <row r="470" spans="1:10">
      <c r="A470" s="223">
        <v>470</v>
      </c>
      <c r="B470" s="225" t="s">
        <v>3270</v>
      </c>
      <c r="C470" s="226" t="s">
        <v>3271</v>
      </c>
      <c r="D470" s="224"/>
      <c r="E470" s="224"/>
      <c r="F470" s="224"/>
      <c r="G470" s="224"/>
      <c r="H470" s="224"/>
      <c r="I470" s="224"/>
      <c r="J470" s="224"/>
    </row>
    <row r="471" spans="1:10">
      <c r="A471" s="223">
        <v>471</v>
      </c>
      <c r="B471" s="225" t="s">
        <v>3272</v>
      </c>
      <c r="C471" s="226" t="s">
        <v>3271</v>
      </c>
      <c r="D471" s="224"/>
      <c r="E471" s="224"/>
      <c r="F471" s="224"/>
      <c r="G471" s="224"/>
      <c r="H471" s="224"/>
      <c r="I471" s="224"/>
      <c r="J471" s="224"/>
    </row>
    <row r="472" spans="1:10">
      <c r="A472" s="223">
        <v>472</v>
      </c>
      <c r="B472" s="225" t="s">
        <v>3273</v>
      </c>
      <c r="C472" s="226" t="s">
        <v>3271</v>
      </c>
      <c r="D472" s="224"/>
      <c r="E472" s="224"/>
      <c r="F472" s="224"/>
      <c r="G472" s="224"/>
      <c r="H472" s="224"/>
      <c r="I472" s="224"/>
      <c r="J472" s="224"/>
    </row>
    <row r="473" spans="1:10" ht="25.5">
      <c r="A473" s="223">
        <v>473</v>
      </c>
      <c r="B473" s="225" t="s">
        <v>3274</v>
      </c>
      <c r="C473" s="226" t="s">
        <v>3275</v>
      </c>
      <c r="D473" s="224"/>
      <c r="E473" s="224"/>
      <c r="F473" s="224"/>
      <c r="G473" s="224"/>
      <c r="H473" s="224"/>
      <c r="I473" s="224"/>
      <c r="J473" s="224"/>
    </row>
    <row r="474" spans="1:10">
      <c r="A474" s="223">
        <v>474</v>
      </c>
      <c r="B474" s="225" t="s">
        <v>3276</v>
      </c>
      <c r="C474" s="226" t="s">
        <v>3277</v>
      </c>
      <c r="D474" s="224"/>
      <c r="E474" s="224"/>
      <c r="F474" s="224"/>
      <c r="G474" s="224"/>
      <c r="H474" s="224"/>
      <c r="I474" s="224"/>
      <c r="J474" s="224"/>
    </row>
    <row r="475" spans="1:10">
      <c r="A475" s="223">
        <v>475</v>
      </c>
      <c r="B475" s="225" t="s">
        <v>3278</v>
      </c>
      <c r="C475" s="226" t="s">
        <v>3279</v>
      </c>
      <c r="D475" s="224"/>
      <c r="E475" s="224"/>
      <c r="F475" s="224"/>
      <c r="G475" s="224"/>
      <c r="H475" s="224"/>
      <c r="I475" s="224"/>
      <c r="J475" s="224"/>
    </row>
    <row r="476" spans="1:10">
      <c r="A476" s="223">
        <v>476</v>
      </c>
      <c r="B476" s="225" t="s">
        <v>3280</v>
      </c>
      <c r="C476" s="226" t="s">
        <v>3281</v>
      </c>
      <c r="D476" s="224"/>
      <c r="E476" s="224"/>
      <c r="F476" s="224"/>
      <c r="G476" s="224"/>
      <c r="H476" s="224"/>
      <c r="I476" s="224"/>
      <c r="J476" s="224"/>
    </row>
    <row r="477" spans="1:10">
      <c r="A477" s="223">
        <v>477</v>
      </c>
      <c r="B477" s="225" t="s">
        <v>3282</v>
      </c>
      <c r="C477" s="226" t="s">
        <v>3283</v>
      </c>
      <c r="D477" s="224"/>
      <c r="E477" s="224"/>
      <c r="F477" s="224"/>
      <c r="G477" s="224"/>
      <c r="H477" s="224"/>
      <c r="I477" s="224"/>
      <c r="J477" s="224"/>
    </row>
    <row r="478" spans="1:10">
      <c r="A478" s="223">
        <v>478</v>
      </c>
      <c r="B478" s="225" t="s">
        <v>3284</v>
      </c>
      <c r="C478" s="226" t="s">
        <v>3283</v>
      </c>
      <c r="D478" s="224"/>
      <c r="E478" s="224"/>
      <c r="F478" s="224"/>
      <c r="G478" s="224"/>
      <c r="H478" s="224"/>
      <c r="I478" s="224"/>
      <c r="J478" s="224"/>
    </row>
    <row r="479" spans="1:10">
      <c r="A479" s="223">
        <v>479</v>
      </c>
      <c r="B479" s="225" t="s">
        <v>3285</v>
      </c>
      <c r="C479" s="226" t="s">
        <v>789</v>
      </c>
      <c r="D479" s="224"/>
      <c r="E479" s="224"/>
      <c r="F479" s="224"/>
      <c r="G479" s="224"/>
      <c r="H479" s="224"/>
      <c r="I479" s="224"/>
      <c r="J479" s="224"/>
    </row>
    <row r="480" spans="1:10">
      <c r="A480" s="223">
        <v>480</v>
      </c>
      <c r="B480" s="225" t="s">
        <v>3286</v>
      </c>
      <c r="C480" s="226" t="s">
        <v>789</v>
      </c>
      <c r="D480" s="224"/>
      <c r="E480" s="224"/>
      <c r="F480" s="224"/>
      <c r="G480" s="224"/>
      <c r="H480" s="224"/>
      <c r="I480" s="224"/>
      <c r="J480" s="224"/>
    </row>
    <row r="481" spans="1:10">
      <c r="A481" s="223">
        <v>481</v>
      </c>
      <c r="B481" s="225" t="s">
        <v>790</v>
      </c>
      <c r="C481" s="226" t="s">
        <v>3287</v>
      </c>
      <c r="D481" s="224"/>
      <c r="E481" s="224"/>
      <c r="F481" s="224"/>
      <c r="G481" s="224"/>
      <c r="H481" s="224"/>
      <c r="I481" s="224"/>
      <c r="J481" s="224"/>
    </row>
    <row r="482" spans="1:10">
      <c r="A482" s="223">
        <v>482</v>
      </c>
      <c r="B482" s="225" t="s">
        <v>791</v>
      </c>
      <c r="C482" s="226" t="s">
        <v>3288</v>
      </c>
      <c r="D482" s="224"/>
      <c r="E482" s="224"/>
      <c r="F482" s="224"/>
      <c r="G482" s="224"/>
      <c r="H482" s="224"/>
      <c r="I482" s="224"/>
      <c r="J482" s="224"/>
    </row>
    <row r="483" spans="1:10">
      <c r="A483" s="223">
        <v>483</v>
      </c>
      <c r="B483" s="225" t="s">
        <v>792</v>
      </c>
      <c r="C483" s="226" t="s">
        <v>793</v>
      </c>
      <c r="D483" s="224"/>
      <c r="E483" s="224"/>
      <c r="F483" s="224"/>
      <c r="G483" s="224"/>
      <c r="H483" s="224"/>
      <c r="I483" s="224"/>
      <c r="J483" s="224"/>
    </row>
    <row r="484" spans="1:10">
      <c r="A484" s="223">
        <v>484</v>
      </c>
      <c r="B484" s="225" t="s">
        <v>794</v>
      </c>
      <c r="C484" s="226" t="s">
        <v>793</v>
      </c>
      <c r="D484" s="224"/>
      <c r="E484" s="224"/>
      <c r="F484" s="224"/>
      <c r="G484" s="224"/>
      <c r="H484" s="224"/>
      <c r="I484" s="224"/>
      <c r="J484" s="224"/>
    </row>
    <row r="485" spans="1:10">
      <c r="A485" s="223">
        <v>485</v>
      </c>
      <c r="B485" s="225" t="s">
        <v>795</v>
      </c>
      <c r="C485" s="226" t="s">
        <v>793</v>
      </c>
      <c r="D485" s="224"/>
      <c r="E485" s="224"/>
      <c r="F485" s="224"/>
      <c r="G485" s="224"/>
      <c r="H485" s="224"/>
      <c r="I485" s="224"/>
      <c r="J485" s="224"/>
    </row>
    <row r="486" spans="1:10">
      <c r="A486" s="223">
        <v>486</v>
      </c>
      <c r="B486" s="225" t="s">
        <v>796</v>
      </c>
      <c r="C486" s="226" t="s">
        <v>797</v>
      </c>
      <c r="D486" s="224"/>
      <c r="E486" s="224"/>
      <c r="F486" s="224"/>
      <c r="G486" s="224"/>
      <c r="H486" s="224"/>
      <c r="I486" s="224"/>
      <c r="J486" s="224"/>
    </row>
    <row r="487" spans="1:10">
      <c r="A487" s="223">
        <v>487</v>
      </c>
      <c r="B487" s="225" t="s">
        <v>798</v>
      </c>
      <c r="C487" s="226" t="s">
        <v>797</v>
      </c>
      <c r="D487" s="224"/>
      <c r="E487" s="224"/>
      <c r="F487" s="224"/>
      <c r="G487" s="224"/>
      <c r="H487" s="224"/>
      <c r="I487" s="224"/>
      <c r="J487" s="224"/>
    </row>
    <row r="488" spans="1:10">
      <c r="A488" s="223">
        <v>488</v>
      </c>
      <c r="B488" s="225" t="s">
        <v>799</v>
      </c>
      <c r="C488" s="226" t="s">
        <v>797</v>
      </c>
      <c r="D488" s="224"/>
      <c r="E488" s="224"/>
      <c r="F488" s="224"/>
      <c r="G488" s="224"/>
      <c r="H488" s="224"/>
      <c r="I488" s="224"/>
      <c r="J488" s="224"/>
    </row>
    <row r="489" spans="1:10">
      <c r="A489" s="223">
        <v>489</v>
      </c>
      <c r="B489" s="225" t="s">
        <v>800</v>
      </c>
      <c r="C489" s="226" t="s">
        <v>3289</v>
      </c>
      <c r="D489" s="224"/>
      <c r="E489" s="224"/>
      <c r="F489" s="224"/>
      <c r="G489" s="224"/>
      <c r="H489" s="224"/>
      <c r="I489" s="224"/>
      <c r="J489" s="224"/>
    </row>
    <row r="490" spans="1:10">
      <c r="A490" s="223">
        <v>490</v>
      </c>
      <c r="B490" s="225" t="s">
        <v>801</v>
      </c>
      <c r="C490" s="226" t="s">
        <v>3290</v>
      </c>
      <c r="D490" s="224"/>
      <c r="E490" s="224"/>
      <c r="F490" s="224"/>
      <c r="G490" s="224"/>
      <c r="H490" s="224"/>
      <c r="I490" s="224"/>
      <c r="J490" s="224"/>
    </row>
    <row r="491" spans="1:10">
      <c r="A491" s="223">
        <v>491</v>
      </c>
      <c r="B491" s="225" t="s">
        <v>802</v>
      </c>
      <c r="C491" s="226" t="s">
        <v>3290</v>
      </c>
      <c r="D491" s="224"/>
      <c r="E491" s="224"/>
      <c r="F491" s="224"/>
      <c r="G491" s="224"/>
      <c r="H491" s="224"/>
      <c r="I491" s="224"/>
      <c r="J491" s="224"/>
    </row>
    <row r="492" spans="1:10">
      <c r="A492" s="223">
        <v>492</v>
      </c>
      <c r="B492" s="225" t="s">
        <v>803</v>
      </c>
      <c r="C492" s="226" t="s">
        <v>3290</v>
      </c>
      <c r="D492" s="224"/>
      <c r="E492" s="224"/>
      <c r="F492" s="224"/>
      <c r="G492" s="224"/>
      <c r="H492" s="224"/>
      <c r="I492" s="224"/>
      <c r="J492" s="224"/>
    </row>
    <row r="493" spans="1:10" ht="25.5">
      <c r="A493" s="223">
        <v>493</v>
      </c>
      <c r="B493" s="225" t="s">
        <v>804</v>
      </c>
      <c r="C493" s="226" t="s">
        <v>805</v>
      </c>
      <c r="D493" s="224"/>
      <c r="E493" s="224"/>
      <c r="F493" s="224"/>
      <c r="G493" s="224"/>
      <c r="H493" s="224"/>
      <c r="I493" s="224"/>
      <c r="J493" s="224"/>
    </row>
    <row r="494" spans="1:10" ht="25.5">
      <c r="A494" s="223">
        <v>494</v>
      </c>
      <c r="B494" s="225" t="s">
        <v>806</v>
      </c>
      <c r="C494" s="226" t="s">
        <v>805</v>
      </c>
      <c r="D494" s="224"/>
      <c r="E494" s="224"/>
      <c r="F494" s="224"/>
      <c r="G494" s="224"/>
      <c r="H494" s="224"/>
      <c r="I494" s="224"/>
      <c r="J494" s="224"/>
    </row>
    <row r="495" spans="1:10" ht="25.5">
      <c r="A495" s="223">
        <v>495</v>
      </c>
      <c r="B495" s="225" t="s">
        <v>807</v>
      </c>
      <c r="C495" s="226" t="s">
        <v>805</v>
      </c>
      <c r="D495" s="224"/>
      <c r="E495" s="224"/>
      <c r="F495" s="224"/>
      <c r="G495" s="224"/>
      <c r="H495" s="224"/>
      <c r="I495" s="224"/>
      <c r="J495" s="224"/>
    </row>
    <row r="496" spans="1:10">
      <c r="A496" s="223">
        <v>496</v>
      </c>
      <c r="B496" s="225" t="s">
        <v>808</v>
      </c>
      <c r="C496" s="226" t="s">
        <v>809</v>
      </c>
      <c r="D496" s="224"/>
      <c r="E496" s="224"/>
      <c r="F496" s="224"/>
      <c r="G496" s="224"/>
      <c r="H496" s="224"/>
      <c r="I496" s="224"/>
      <c r="J496" s="224"/>
    </row>
    <row r="497" spans="1:10">
      <c r="A497" s="223">
        <v>497</v>
      </c>
      <c r="B497" s="225" t="s">
        <v>810</v>
      </c>
      <c r="C497" s="226" t="s">
        <v>809</v>
      </c>
      <c r="D497" s="224"/>
      <c r="E497" s="224"/>
      <c r="F497" s="224"/>
      <c r="G497" s="224"/>
      <c r="H497" s="224"/>
      <c r="I497" s="224"/>
      <c r="J497" s="224"/>
    </row>
    <row r="498" spans="1:10">
      <c r="A498" s="223">
        <v>498</v>
      </c>
      <c r="B498" s="225" t="s">
        <v>811</v>
      </c>
      <c r="C498" s="226" t="s">
        <v>3291</v>
      </c>
      <c r="D498" s="224"/>
      <c r="E498" s="224"/>
      <c r="F498" s="224"/>
      <c r="G498" s="224"/>
      <c r="H498" s="224"/>
      <c r="I498" s="224"/>
      <c r="J498" s="224"/>
    </row>
    <row r="499" spans="1:10">
      <c r="A499" s="223">
        <v>499</v>
      </c>
      <c r="B499" s="225" t="s">
        <v>812</v>
      </c>
      <c r="C499" s="226" t="s">
        <v>813</v>
      </c>
      <c r="D499" s="224"/>
      <c r="E499" s="224"/>
      <c r="F499" s="224"/>
      <c r="G499" s="224"/>
      <c r="H499" s="224"/>
      <c r="I499" s="224"/>
      <c r="J499" s="224"/>
    </row>
    <row r="500" spans="1:10">
      <c r="A500" s="223">
        <v>500</v>
      </c>
      <c r="B500" s="225" t="s">
        <v>814</v>
      </c>
      <c r="C500" s="226" t="s">
        <v>815</v>
      </c>
      <c r="D500" s="224"/>
      <c r="E500" s="224"/>
      <c r="F500" s="224"/>
      <c r="G500" s="224"/>
      <c r="H500" s="224"/>
      <c r="I500" s="224"/>
      <c r="J500" s="224"/>
    </row>
    <row r="501" spans="1:10">
      <c r="A501" s="223">
        <v>501</v>
      </c>
      <c r="B501" s="225" t="s">
        <v>816</v>
      </c>
      <c r="C501" s="226" t="s">
        <v>815</v>
      </c>
      <c r="D501" s="224"/>
      <c r="E501" s="224"/>
      <c r="F501" s="224"/>
      <c r="G501" s="224"/>
      <c r="H501" s="224"/>
      <c r="I501" s="224"/>
      <c r="J501" s="224"/>
    </row>
    <row r="502" spans="1:10">
      <c r="A502" s="223">
        <v>502</v>
      </c>
      <c r="B502" s="225" t="s">
        <v>817</v>
      </c>
      <c r="C502" s="226" t="s">
        <v>815</v>
      </c>
      <c r="D502" s="224"/>
      <c r="E502" s="224"/>
      <c r="F502" s="224"/>
      <c r="G502" s="224"/>
      <c r="H502" s="224"/>
      <c r="I502" s="224"/>
      <c r="J502" s="224"/>
    </row>
    <row r="503" spans="1:10">
      <c r="A503" s="223">
        <v>503</v>
      </c>
      <c r="B503" s="225" t="s">
        <v>3292</v>
      </c>
      <c r="C503" s="226" t="s">
        <v>818</v>
      </c>
      <c r="D503" s="224"/>
      <c r="E503" s="224"/>
      <c r="F503" s="224"/>
      <c r="G503" s="224"/>
      <c r="H503" s="224"/>
      <c r="I503" s="224"/>
      <c r="J503" s="224"/>
    </row>
    <row r="504" spans="1:10">
      <c r="A504" s="223">
        <v>504</v>
      </c>
      <c r="B504" s="225" t="s">
        <v>3293</v>
      </c>
      <c r="C504" s="226" t="s">
        <v>818</v>
      </c>
      <c r="D504" s="224"/>
      <c r="E504" s="224"/>
      <c r="F504" s="224"/>
      <c r="G504" s="224"/>
      <c r="H504" s="224"/>
      <c r="I504" s="224"/>
      <c r="J504" s="224"/>
    </row>
    <row r="505" spans="1:10">
      <c r="A505" s="223">
        <v>505</v>
      </c>
      <c r="B505" s="225" t="s">
        <v>3294</v>
      </c>
      <c r="C505" s="226" t="s">
        <v>818</v>
      </c>
      <c r="D505" s="224"/>
      <c r="E505" s="224"/>
      <c r="F505" s="224"/>
      <c r="G505" s="224"/>
      <c r="H505" s="224"/>
      <c r="I505" s="224"/>
      <c r="J505" s="224"/>
    </row>
    <row r="506" spans="1:10">
      <c r="A506" s="223">
        <v>506</v>
      </c>
      <c r="B506" s="225" t="s">
        <v>819</v>
      </c>
      <c r="C506" s="226" t="s">
        <v>3295</v>
      </c>
      <c r="D506" s="224"/>
      <c r="E506" s="224"/>
      <c r="F506" s="224"/>
      <c r="G506" s="224"/>
      <c r="H506" s="224"/>
      <c r="I506" s="224"/>
      <c r="J506" s="224"/>
    </row>
    <row r="507" spans="1:10">
      <c r="A507" s="223">
        <v>507</v>
      </c>
      <c r="B507" s="225" t="s">
        <v>820</v>
      </c>
      <c r="C507" s="226" t="s">
        <v>3296</v>
      </c>
      <c r="D507" s="224"/>
      <c r="E507" s="224"/>
      <c r="F507" s="224"/>
      <c r="G507" s="224"/>
      <c r="H507" s="224"/>
      <c r="I507" s="224"/>
      <c r="J507" s="224"/>
    </row>
    <row r="508" spans="1:10">
      <c r="A508" s="223">
        <v>508</v>
      </c>
      <c r="B508" s="225" t="s">
        <v>821</v>
      </c>
      <c r="C508" s="226" t="s">
        <v>822</v>
      </c>
      <c r="D508" s="224"/>
      <c r="E508" s="224"/>
      <c r="F508" s="224"/>
      <c r="G508" s="224"/>
      <c r="H508" s="224"/>
      <c r="I508" s="224"/>
      <c r="J508" s="224"/>
    </row>
    <row r="509" spans="1:10">
      <c r="A509" s="223">
        <v>509</v>
      </c>
      <c r="B509" s="225" t="s">
        <v>823</v>
      </c>
      <c r="C509" s="226" t="s">
        <v>822</v>
      </c>
      <c r="D509" s="224"/>
      <c r="E509" s="224"/>
      <c r="F509" s="224"/>
      <c r="G509" s="224"/>
      <c r="H509" s="224"/>
      <c r="I509" s="224"/>
      <c r="J509" s="224"/>
    </row>
    <row r="510" spans="1:10">
      <c r="A510" s="223">
        <v>510</v>
      </c>
      <c r="B510" s="225" t="s">
        <v>824</v>
      </c>
      <c r="C510" s="226" t="s">
        <v>822</v>
      </c>
      <c r="D510" s="224"/>
      <c r="E510" s="224"/>
      <c r="F510" s="224"/>
      <c r="G510" s="224"/>
      <c r="H510" s="224"/>
      <c r="I510" s="224"/>
      <c r="J510" s="224"/>
    </row>
    <row r="511" spans="1:10">
      <c r="A511" s="223">
        <v>511</v>
      </c>
      <c r="B511" s="225" t="s">
        <v>825</v>
      </c>
      <c r="C511" s="226" t="s">
        <v>826</v>
      </c>
      <c r="D511" s="224"/>
      <c r="E511" s="224"/>
      <c r="F511" s="224"/>
      <c r="G511" s="224"/>
      <c r="H511" s="224"/>
      <c r="I511" s="224"/>
      <c r="J511" s="224"/>
    </row>
    <row r="512" spans="1:10">
      <c r="A512" s="223">
        <v>512</v>
      </c>
      <c r="B512" s="225" t="s">
        <v>827</v>
      </c>
      <c r="C512" s="226" t="s">
        <v>826</v>
      </c>
      <c r="D512" s="224"/>
      <c r="E512" s="224"/>
      <c r="F512" s="224"/>
      <c r="G512" s="224"/>
      <c r="H512" s="224"/>
      <c r="I512" s="224"/>
      <c r="J512" s="224"/>
    </row>
    <row r="513" spans="1:10">
      <c r="A513" s="223">
        <v>513</v>
      </c>
      <c r="B513" s="225" t="s">
        <v>828</v>
      </c>
      <c r="C513" s="226" t="s">
        <v>826</v>
      </c>
      <c r="D513" s="224"/>
      <c r="E513" s="224"/>
      <c r="F513" s="224"/>
      <c r="G513" s="224"/>
      <c r="H513" s="224"/>
      <c r="I513" s="224"/>
      <c r="J513" s="224"/>
    </row>
    <row r="514" spans="1:10">
      <c r="A514" s="223">
        <v>514</v>
      </c>
      <c r="B514" s="225" t="s">
        <v>829</v>
      </c>
      <c r="C514" s="226" t="s">
        <v>830</v>
      </c>
      <c r="D514" s="224"/>
      <c r="E514" s="224"/>
      <c r="F514" s="224"/>
      <c r="G514" s="224"/>
      <c r="H514" s="224"/>
      <c r="I514" s="224"/>
      <c r="J514" s="224"/>
    </row>
    <row r="515" spans="1:10">
      <c r="A515" s="223">
        <v>515</v>
      </c>
      <c r="B515" s="225" t="s">
        <v>831</v>
      </c>
      <c r="C515" s="226" t="s">
        <v>830</v>
      </c>
      <c r="D515" s="224"/>
      <c r="E515" s="224"/>
      <c r="F515" s="224"/>
      <c r="G515" s="224"/>
      <c r="H515" s="224"/>
      <c r="I515" s="224"/>
      <c r="J515" s="224"/>
    </row>
    <row r="516" spans="1:10">
      <c r="A516" s="223">
        <v>516</v>
      </c>
      <c r="B516" s="225" t="s">
        <v>832</v>
      </c>
      <c r="C516" s="226" t="s">
        <v>830</v>
      </c>
      <c r="D516" s="224"/>
      <c r="E516" s="224"/>
      <c r="F516" s="224"/>
      <c r="G516" s="224"/>
      <c r="H516" s="224"/>
      <c r="I516" s="224"/>
      <c r="J516" s="224"/>
    </row>
    <row r="517" spans="1:10">
      <c r="A517" s="223">
        <v>517</v>
      </c>
      <c r="B517" s="225" t="s">
        <v>833</v>
      </c>
      <c r="C517" s="226" t="s">
        <v>834</v>
      </c>
      <c r="D517" s="224"/>
      <c r="E517" s="224"/>
      <c r="F517" s="224"/>
      <c r="G517" s="224"/>
      <c r="H517" s="224"/>
      <c r="I517" s="224"/>
      <c r="J517" s="224"/>
    </row>
    <row r="518" spans="1:10">
      <c r="A518" s="223">
        <v>518</v>
      </c>
      <c r="B518" s="225" t="s">
        <v>835</v>
      </c>
      <c r="C518" s="226" t="s">
        <v>834</v>
      </c>
      <c r="D518" s="224"/>
      <c r="E518" s="224"/>
      <c r="F518" s="224"/>
      <c r="G518" s="224"/>
      <c r="H518" s="224"/>
      <c r="I518" s="224"/>
      <c r="J518" s="224"/>
    </row>
    <row r="519" spans="1:10">
      <c r="A519" s="223">
        <v>519</v>
      </c>
      <c r="B519" s="225" t="s">
        <v>836</v>
      </c>
      <c r="C519" s="226" t="s">
        <v>834</v>
      </c>
      <c r="D519" s="224"/>
      <c r="E519" s="224"/>
      <c r="F519" s="224"/>
      <c r="G519" s="224"/>
      <c r="H519" s="224"/>
      <c r="I519" s="224"/>
      <c r="J519" s="224"/>
    </row>
    <row r="520" spans="1:10">
      <c r="A520" s="223">
        <v>520</v>
      </c>
      <c r="B520" s="225" t="s">
        <v>837</v>
      </c>
      <c r="C520" s="226" t="s">
        <v>839</v>
      </c>
      <c r="D520" s="224"/>
      <c r="E520" s="224"/>
      <c r="F520" s="224"/>
      <c r="G520" s="224"/>
      <c r="H520" s="224"/>
      <c r="I520" s="224"/>
      <c r="J520" s="224"/>
    </row>
    <row r="521" spans="1:10">
      <c r="A521" s="223">
        <v>521</v>
      </c>
      <c r="B521" s="225" t="s">
        <v>838</v>
      </c>
      <c r="C521" s="226" t="s">
        <v>839</v>
      </c>
      <c r="D521" s="224"/>
      <c r="E521" s="224"/>
      <c r="F521" s="224"/>
      <c r="G521" s="224"/>
      <c r="H521" s="224"/>
      <c r="I521" s="224"/>
      <c r="J521" s="224"/>
    </row>
    <row r="522" spans="1:10">
      <c r="A522" s="223">
        <v>522</v>
      </c>
      <c r="B522" s="225" t="s">
        <v>840</v>
      </c>
      <c r="C522" s="226" t="s">
        <v>839</v>
      </c>
      <c r="D522" s="224"/>
      <c r="E522" s="224"/>
      <c r="F522" s="224"/>
      <c r="G522" s="224"/>
      <c r="H522" s="224"/>
      <c r="I522" s="224"/>
      <c r="J522" s="224"/>
    </row>
    <row r="523" spans="1:10">
      <c r="A523" s="223">
        <v>523</v>
      </c>
      <c r="B523" s="225" t="s">
        <v>841</v>
      </c>
      <c r="C523" s="226" t="s">
        <v>839</v>
      </c>
      <c r="D523" s="224"/>
      <c r="E523" s="224"/>
      <c r="F523" s="224"/>
      <c r="G523" s="224"/>
      <c r="H523" s="224"/>
      <c r="I523" s="224"/>
      <c r="J523" s="224"/>
    </row>
    <row r="524" spans="1:10">
      <c r="A524" s="223">
        <v>524</v>
      </c>
      <c r="B524" s="225" t="s">
        <v>842</v>
      </c>
      <c r="C524" s="226" t="s">
        <v>3297</v>
      </c>
      <c r="D524" s="224"/>
      <c r="E524" s="224"/>
      <c r="F524" s="224"/>
      <c r="G524" s="224"/>
      <c r="H524" s="224"/>
      <c r="I524" s="224"/>
      <c r="J524" s="224"/>
    </row>
    <row r="525" spans="1:10">
      <c r="A525" s="223">
        <v>525</v>
      </c>
      <c r="B525" s="225" t="s">
        <v>843</v>
      </c>
      <c r="C525" s="226" t="s">
        <v>845</v>
      </c>
      <c r="D525" s="224"/>
      <c r="E525" s="224"/>
      <c r="F525" s="224"/>
      <c r="G525" s="224"/>
      <c r="H525" s="224"/>
      <c r="I525" s="224"/>
      <c r="J525" s="224"/>
    </row>
    <row r="526" spans="1:10">
      <c r="A526" s="223">
        <v>526</v>
      </c>
      <c r="B526" s="225" t="s">
        <v>844</v>
      </c>
      <c r="C526" s="226" t="s">
        <v>845</v>
      </c>
      <c r="D526" s="224"/>
      <c r="E526" s="224"/>
      <c r="F526" s="224"/>
      <c r="G526" s="224"/>
      <c r="H526" s="224"/>
      <c r="I526" s="224"/>
      <c r="J526" s="224"/>
    </row>
    <row r="527" spans="1:10">
      <c r="A527" s="223">
        <v>527</v>
      </c>
      <c r="B527" s="225" t="s">
        <v>846</v>
      </c>
      <c r="C527" s="226" t="s">
        <v>845</v>
      </c>
      <c r="D527" s="224"/>
      <c r="E527" s="224"/>
      <c r="F527" s="224"/>
      <c r="G527" s="224"/>
      <c r="H527" s="224"/>
      <c r="I527" s="224"/>
      <c r="J527" s="224"/>
    </row>
    <row r="528" spans="1:10">
      <c r="A528" s="223">
        <v>528</v>
      </c>
      <c r="B528" s="225" t="s">
        <v>3298</v>
      </c>
      <c r="C528" s="226" t="s">
        <v>845</v>
      </c>
      <c r="D528" s="224"/>
      <c r="E528" s="224"/>
      <c r="F528" s="224"/>
      <c r="G528" s="224"/>
      <c r="H528" s="224"/>
      <c r="I528" s="224"/>
      <c r="J528" s="224"/>
    </row>
    <row r="529" spans="1:10" ht="25.5">
      <c r="A529" s="223">
        <v>529</v>
      </c>
      <c r="B529" s="225" t="s">
        <v>847</v>
      </c>
      <c r="C529" s="226" t="s">
        <v>3299</v>
      </c>
      <c r="D529" s="224"/>
      <c r="E529" s="224"/>
      <c r="F529" s="224"/>
      <c r="G529" s="224"/>
      <c r="H529" s="224"/>
      <c r="I529" s="224"/>
      <c r="J529" s="224"/>
    </row>
    <row r="530" spans="1:10" ht="25.5">
      <c r="A530" s="223">
        <v>530</v>
      </c>
      <c r="B530" s="225" t="s">
        <v>848</v>
      </c>
      <c r="C530" s="226" t="s">
        <v>3299</v>
      </c>
      <c r="D530" s="224"/>
      <c r="E530" s="224"/>
      <c r="F530" s="224"/>
      <c r="G530" s="224"/>
      <c r="H530" s="224"/>
      <c r="I530" s="224"/>
      <c r="J530" s="224"/>
    </row>
    <row r="531" spans="1:10">
      <c r="A531" s="223">
        <v>531</v>
      </c>
      <c r="B531" s="225" t="s">
        <v>849</v>
      </c>
      <c r="C531" s="226" t="s">
        <v>3300</v>
      </c>
      <c r="D531" s="224"/>
      <c r="E531" s="224"/>
      <c r="F531" s="224"/>
      <c r="G531" s="224"/>
      <c r="H531" s="224"/>
      <c r="I531" s="224"/>
      <c r="J531" s="224"/>
    </row>
    <row r="532" spans="1:10">
      <c r="A532" s="223">
        <v>532</v>
      </c>
      <c r="B532" s="225" t="s">
        <v>850</v>
      </c>
      <c r="C532" s="226" t="s">
        <v>3300</v>
      </c>
      <c r="D532" s="224"/>
      <c r="E532" s="224"/>
      <c r="F532" s="224"/>
      <c r="G532" s="224"/>
      <c r="H532" s="224"/>
      <c r="I532" s="224"/>
      <c r="J532" s="224"/>
    </row>
    <row r="533" spans="1:10">
      <c r="A533" s="223">
        <v>533</v>
      </c>
      <c r="B533" s="225" t="s">
        <v>851</v>
      </c>
      <c r="C533" s="226" t="s">
        <v>3301</v>
      </c>
      <c r="D533" s="224"/>
      <c r="E533" s="224"/>
      <c r="F533" s="224"/>
      <c r="G533" s="224"/>
      <c r="H533" s="224"/>
      <c r="I533" s="224"/>
      <c r="J533" s="224"/>
    </row>
    <row r="534" spans="1:10">
      <c r="A534" s="223">
        <v>534</v>
      </c>
      <c r="B534" s="225" t="s">
        <v>852</v>
      </c>
      <c r="C534" s="226" t="s">
        <v>3301</v>
      </c>
      <c r="D534" s="224"/>
      <c r="E534" s="224"/>
      <c r="F534" s="224"/>
      <c r="G534" s="224"/>
      <c r="H534" s="224"/>
      <c r="I534" s="224"/>
      <c r="J534" s="224"/>
    </row>
    <row r="535" spans="1:10">
      <c r="A535" s="223">
        <v>535</v>
      </c>
      <c r="B535" s="225" t="s">
        <v>853</v>
      </c>
      <c r="C535" s="226" t="s">
        <v>854</v>
      </c>
      <c r="D535" s="224"/>
      <c r="E535" s="224"/>
      <c r="F535" s="224"/>
      <c r="G535" s="224"/>
      <c r="H535" s="224"/>
      <c r="I535" s="224"/>
      <c r="J535" s="224"/>
    </row>
    <row r="536" spans="1:10">
      <c r="A536" s="223">
        <v>536</v>
      </c>
      <c r="B536" s="225" t="s">
        <v>855</v>
      </c>
      <c r="C536" s="226" t="s">
        <v>854</v>
      </c>
      <c r="D536" s="224"/>
      <c r="E536" s="224"/>
      <c r="F536" s="224"/>
      <c r="G536" s="224"/>
      <c r="H536" s="224"/>
      <c r="I536" s="224"/>
      <c r="J536" s="224"/>
    </row>
    <row r="537" spans="1:10">
      <c r="A537" s="223">
        <v>537</v>
      </c>
      <c r="B537" s="225" t="s">
        <v>856</v>
      </c>
      <c r="C537" s="226" t="s">
        <v>3302</v>
      </c>
      <c r="D537" s="224"/>
      <c r="E537" s="224"/>
      <c r="F537" s="224"/>
      <c r="G537" s="224"/>
      <c r="H537" s="224"/>
      <c r="I537" s="224"/>
      <c r="J537" s="224"/>
    </row>
    <row r="538" spans="1:10">
      <c r="A538" s="223">
        <v>538</v>
      </c>
      <c r="B538" s="225" t="s">
        <v>857</v>
      </c>
      <c r="C538" s="226" t="s">
        <v>3302</v>
      </c>
      <c r="D538" s="224"/>
      <c r="E538" s="224"/>
      <c r="F538" s="224"/>
      <c r="G538" s="224"/>
      <c r="H538" s="224"/>
      <c r="I538" s="224"/>
      <c r="J538" s="224"/>
    </row>
    <row r="539" spans="1:10" ht="25.5">
      <c r="A539" s="223">
        <v>539</v>
      </c>
      <c r="B539" s="225" t="s">
        <v>858</v>
      </c>
      <c r="C539" s="226" t="s">
        <v>3303</v>
      </c>
      <c r="D539" s="224"/>
      <c r="E539" s="224"/>
      <c r="F539" s="224"/>
      <c r="G539" s="224"/>
      <c r="H539" s="224"/>
      <c r="I539" s="224"/>
      <c r="J539" s="224"/>
    </row>
    <row r="540" spans="1:10" ht="25.5">
      <c r="A540" s="223">
        <v>540</v>
      </c>
      <c r="B540" s="225" t="s">
        <v>859</v>
      </c>
      <c r="C540" s="226" t="s">
        <v>3303</v>
      </c>
      <c r="D540" s="224"/>
      <c r="E540" s="224"/>
      <c r="F540" s="224"/>
      <c r="G540" s="224"/>
      <c r="H540" s="224"/>
      <c r="I540" s="224"/>
      <c r="J540" s="224"/>
    </row>
    <row r="541" spans="1:10">
      <c r="A541" s="223">
        <v>541</v>
      </c>
      <c r="B541" s="225" t="s">
        <v>860</v>
      </c>
      <c r="C541" s="226" t="s">
        <v>3304</v>
      </c>
      <c r="D541" s="224"/>
      <c r="E541" s="224"/>
      <c r="F541" s="224"/>
      <c r="G541" s="224"/>
      <c r="H541" s="224"/>
      <c r="I541" s="224"/>
      <c r="J541" s="224"/>
    </row>
    <row r="542" spans="1:10" ht="25.5">
      <c r="A542" s="223">
        <v>542</v>
      </c>
      <c r="B542" s="225" t="s">
        <v>861</v>
      </c>
      <c r="C542" s="226" t="s">
        <v>3305</v>
      </c>
      <c r="D542" s="224"/>
      <c r="E542" s="224"/>
      <c r="F542" s="224"/>
      <c r="G542" s="224"/>
      <c r="H542" s="224"/>
      <c r="I542" s="224"/>
      <c r="J542" s="224"/>
    </row>
    <row r="543" spans="1:10">
      <c r="A543" s="223">
        <v>543</v>
      </c>
      <c r="B543" s="225" t="s">
        <v>862</v>
      </c>
      <c r="C543" s="226" t="s">
        <v>863</v>
      </c>
      <c r="D543" s="224"/>
      <c r="E543" s="224"/>
      <c r="F543" s="224"/>
      <c r="G543" s="224"/>
      <c r="H543" s="224"/>
      <c r="I543" s="224"/>
      <c r="J543" s="224"/>
    </row>
    <row r="544" spans="1:10">
      <c r="A544" s="223">
        <v>544</v>
      </c>
      <c r="B544" s="225" t="s">
        <v>864</v>
      </c>
      <c r="C544" s="226" t="s">
        <v>863</v>
      </c>
      <c r="D544" s="224"/>
      <c r="E544" s="224"/>
      <c r="F544" s="224"/>
      <c r="G544" s="224"/>
      <c r="H544" s="224"/>
      <c r="I544" s="224"/>
      <c r="J544" s="224"/>
    </row>
    <row r="545" spans="1:10">
      <c r="A545" s="223">
        <v>545</v>
      </c>
      <c r="B545" s="225" t="s">
        <v>865</v>
      </c>
      <c r="C545" s="226" t="s">
        <v>863</v>
      </c>
      <c r="D545" s="224"/>
      <c r="E545" s="224"/>
      <c r="F545" s="224"/>
      <c r="G545" s="224"/>
      <c r="H545" s="224"/>
      <c r="I545" s="224"/>
      <c r="J545" s="224"/>
    </row>
    <row r="546" spans="1:10">
      <c r="A546" s="223">
        <v>546</v>
      </c>
      <c r="B546" s="225" t="s">
        <v>866</v>
      </c>
      <c r="C546" s="226" t="s">
        <v>867</v>
      </c>
      <c r="D546" s="224"/>
      <c r="E546" s="224"/>
      <c r="F546" s="224"/>
      <c r="G546" s="224"/>
      <c r="H546" s="224"/>
      <c r="I546" s="224"/>
      <c r="J546" s="224"/>
    </row>
    <row r="547" spans="1:10">
      <c r="A547" s="223">
        <v>547</v>
      </c>
      <c r="B547" s="225" t="s">
        <v>868</v>
      </c>
      <c r="C547" s="226" t="s">
        <v>867</v>
      </c>
      <c r="D547" s="224"/>
      <c r="E547" s="224"/>
      <c r="F547" s="224"/>
      <c r="G547" s="224"/>
      <c r="H547" s="224"/>
      <c r="I547" s="224"/>
      <c r="J547" s="224"/>
    </row>
    <row r="548" spans="1:10">
      <c r="A548" s="223">
        <v>548</v>
      </c>
      <c r="B548" s="225" t="s">
        <v>869</v>
      </c>
      <c r="C548" s="226" t="s">
        <v>867</v>
      </c>
      <c r="D548" s="224"/>
      <c r="E548" s="224"/>
      <c r="F548" s="224"/>
      <c r="G548" s="224"/>
      <c r="H548" s="224"/>
      <c r="I548" s="224"/>
      <c r="J548" s="224"/>
    </row>
    <row r="549" spans="1:10">
      <c r="A549" s="223">
        <v>549</v>
      </c>
      <c r="B549" s="225" t="s">
        <v>870</v>
      </c>
      <c r="C549" s="226" t="s">
        <v>871</v>
      </c>
      <c r="D549" s="224"/>
      <c r="E549" s="224"/>
      <c r="F549" s="224"/>
      <c r="G549" s="224"/>
      <c r="H549" s="224"/>
      <c r="I549" s="224"/>
      <c r="J549" s="224"/>
    </row>
    <row r="550" spans="1:10">
      <c r="A550" s="223">
        <v>550</v>
      </c>
      <c r="B550" s="225" t="s">
        <v>872</v>
      </c>
      <c r="C550" s="226" t="s">
        <v>871</v>
      </c>
      <c r="D550" s="224"/>
      <c r="E550" s="224"/>
      <c r="F550" s="224"/>
      <c r="G550" s="224"/>
      <c r="H550" s="224"/>
      <c r="I550" s="224"/>
      <c r="J550" s="224"/>
    </row>
    <row r="551" spans="1:10">
      <c r="A551" s="223">
        <v>551</v>
      </c>
      <c r="B551" s="225" t="s">
        <v>3306</v>
      </c>
      <c r="C551" s="226" t="s">
        <v>871</v>
      </c>
      <c r="D551" s="224"/>
      <c r="E551" s="224"/>
      <c r="F551" s="224"/>
      <c r="G551" s="224"/>
      <c r="H551" s="224"/>
      <c r="I551" s="224"/>
      <c r="J551" s="224"/>
    </row>
    <row r="552" spans="1:10">
      <c r="A552" s="223">
        <v>552</v>
      </c>
      <c r="B552" s="225" t="s">
        <v>873</v>
      </c>
      <c r="C552" s="226" t="s">
        <v>874</v>
      </c>
      <c r="D552" s="224"/>
      <c r="E552" s="224"/>
      <c r="F552" s="224"/>
      <c r="G552" s="224"/>
      <c r="H552" s="224"/>
      <c r="I552" s="224"/>
      <c r="J552" s="224"/>
    </row>
    <row r="553" spans="1:10">
      <c r="A553" s="223">
        <v>553</v>
      </c>
      <c r="B553" s="225" t="s">
        <v>875</v>
      </c>
      <c r="C553" s="226" t="s">
        <v>874</v>
      </c>
      <c r="D553" s="224"/>
      <c r="E553" s="224"/>
      <c r="F553" s="224"/>
      <c r="G553" s="224"/>
      <c r="H553" s="224"/>
      <c r="I553" s="224"/>
      <c r="J553" s="224"/>
    </row>
    <row r="554" spans="1:10">
      <c r="A554" s="223">
        <v>554</v>
      </c>
      <c r="B554" s="225" t="s">
        <v>3307</v>
      </c>
      <c r="C554" s="226" t="s">
        <v>874</v>
      </c>
      <c r="D554" s="224"/>
      <c r="E554" s="224"/>
      <c r="F554" s="224"/>
      <c r="G554" s="224"/>
      <c r="H554" s="224"/>
      <c r="I554" s="224"/>
      <c r="J554" s="224"/>
    </row>
    <row r="555" spans="1:10">
      <c r="A555" s="223">
        <v>555</v>
      </c>
      <c r="B555" s="225" t="s">
        <v>876</v>
      </c>
      <c r="C555" s="226" t="s">
        <v>877</v>
      </c>
      <c r="D555" s="224"/>
      <c r="E555" s="224"/>
      <c r="F555" s="224"/>
      <c r="G555" s="224"/>
      <c r="H555" s="224"/>
      <c r="I555" s="224"/>
      <c r="J555" s="224"/>
    </row>
    <row r="556" spans="1:10">
      <c r="A556" s="223">
        <v>556</v>
      </c>
      <c r="B556" s="225" t="s">
        <v>878</v>
      </c>
      <c r="C556" s="226" t="s">
        <v>877</v>
      </c>
      <c r="D556" s="224"/>
      <c r="E556" s="224"/>
      <c r="F556" s="224"/>
      <c r="G556" s="224"/>
      <c r="H556" s="224"/>
      <c r="I556" s="224"/>
      <c r="J556" s="224"/>
    </row>
    <row r="557" spans="1:10">
      <c r="A557" s="223">
        <v>557</v>
      </c>
      <c r="B557" s="225" t="s">
        <v>879</v>
      </c>
      <c r="C557" s="226" t="s">
        <v>877</v>
      </c>
      <c r="D557" s="224"/>
      <c r="E557" s="224"/>
      <c r="F557" s="224"/>
      <c r="G557" s="224"/>
      <c r="H557" s="224"/>
      <c r="I557" s="224"/>
      <c r="J557" s="224"/>
    </row>
    <row r="558" spans="1:10">
      <c r="A558" s="223">
        <v>558</v>
      </c>
      <c r="B558" s="225" t="s">
        <v>880</v>
      </c>
      <c r="C558" s="226" t="s">
        <v>881</v>
      </c>
      <c r="D558" s="224"/>
      <c r="E558" s="224"/>
      <c r="F558" s="224"/>
      <c r="G558" s="224"/>
      <c r="H558" s="224"/>
      <c r="I558" s="224"/>
      <c r="J558" s="224"/>
    </row>
    <row r="559" spans="1:10">
      <c r="A559" s="223">
        <v>559</v>
      </c>
      <c r="B559" s="225" t="s">
        <v>882</v>
      </c>
      <c r="C559" s="226" t="s">
        <v>881</v>
      </c>
      <c r="D559" s="224"/>
      <c r="E559" s="224"/>
      <c r="F559" s="224"/>
      <c r="G559" s="224"/>
      <c r="H559" s="224"/>
      <c r="I559" s="224"/>
      <c r="J559" s="224"/>
    </row>
    <row r="560" spans="1:10">
      <c r="A560" s="223">
        <v>560</v>
      </c>
      <c r="B560" s="225" t="s">
        <v>883</v>
      </c>
      <c r="C560" s="226" t="s">
        <v>881</v>
      </c>
      <c r="D560" s="224"/>
      <c r="E560" s="224"/>
      <c r="F560" s="224"/>
      <c r="G560" s="224"/>
      <c r="H560" s="224"/>
      <c r="I560" s="224"/>
      <c r="J560" s="224"/>
    </row>
    <row r="561" spans="1:10">
      <c r="A561" s="223">
        <v>561</v>
      </c>
      <c r="B561" s="225" t="s">
        <v>884</v>
      </c>
      <c r="C561" s="226" t="s">
        <v>885</v>
      </c>
      <c r="D561" s="224"/>
      <c r="E561" s="224"/>
      <c r="F561" s="224"/>
      <c r="G561" s="224"/>
      <c r="H561" s="224"/>
      <c r="I561" s="224"/>
      <c r="J561" s="224"/>
    </row>
    <row r="562" spans="1:10">
      <c r="A562" s="223">
        <v>562</v>
      </c>
      <c r="B562" s="225" t="s">
        <v>886</v>
      </c>
      <c r="C562" s="226" t="s">
        <v>885</v>
      </c>
      <c r="D562" s="224"/>
      <c r="E562" s="224"/>
      <c r="F562" s="224"/>
      <c r="G562" s="224"/>
      <c r="H562" s="224"/>
      <c r="I562" s="224"/>
      <c r="J562" s="224"/>
    </row>
    <row r="563" spans="1:10">
      <c r="A563" s="223">
        <v>563</v>
      </c>
      <c r="B563" s="225" t="s">
        <v>887</v>
      </c>
      <c r="C563" s="226" t="s">
        <v>885</v>
      </c>
      <c r="D563" s="224"/>
      <c r="E563" s="224"/>
      <c r="F563" s="224"/>
      <c r="G563" s="224"/>
      <c r="H563" s="224"/>
      <c r="I563" s="224"/>
      <c r="J563" s="224"/>
    </row>
    <row r="564" spans="1:10">
      <c r="A564" s="223">
        <v>564</v>
      </c>
      <c r="B564" s="225" t="s">
        <v>888</v>
      </c>
      <c r="C564" s="226" t="s">
        <v>3308</v>
      </c>
      <c r="D564" s="224"/>
      <c r="E564" s="224"/>
      <c r="F564" s="224"/>
      <c r="G564" s="224"/>
      <c r="H564" s="224"/>
      <c r="I564" s="224"/>
      <c r="J564" s="224"/>
    </row>
    <row r="565" spans="1:10">
      <c r="A565" s="223">
        <v>565</v>
      </c>
      <c r="B565" s="225" t="s">
        <v>889</v>
      </c>
      <c r="C565" s="226" t="s">
        <v>3308</v>
      </c>
      <c r="D565" s="224"/>
      <c r="E565" s="224"/>
      <c r="F565" s="224"/>
      <c r="G565" s="224"/>
      <c r="H565" s="224"/>
      <c r="I565" s="224"/>
      <c r="J565" s="224"/>
    </row>
    <row r="566" spans="1:10">
      <c r="A566" s="223">
        <v>566</v>
      </c>
      <c r="B566" s="225" t="s">
        <v>890</v>
      </c>
      <c r="C566" s="226" t="s">
        <v>3308</v>
      </c>
      <c r="D566" s="224"/>
      <c r="E566" s="224"/>
      <c r="F566" s="224"/>
      <c r="G566" s="224"/>
      <c r="H566" s="224"/>
      <c r="I566" s="224"/>
      <c r="J566" s="224"/>
    </row>
    <row r="567" spans="1:10">
      <c r="A567" s="223">
        <v>567</v>
      </c>
      <c r="B567" s="225" t="s">
        <v>891</v>
      </c>
      <c r="C567" s="226" t="s">
        <v>3308</v>
      </c>
      <c r="D567" s="224"/>
      <c r="E567" s="224"/>
      <c r="F567" s="224"/>
      <c r="G567" s="224"/>
      <c r="H567" s="224"/>
      <c r="I567" s="224"/>
      <c r="J567" s="224"/>
    </row>
    <row r="568" spans="1:10">
      <c r="A568" s="223">
        <v>568</v>
      </c>
      <c r="B568" s="225" t="s">
        <v>892</v>
      </c>
      <c r="C568" s="226" t="s">
        <v>3309</v>
      </c>
      <c r="D568" s="224"/>
      <c r="E568" s="224"/>
      <c r="F568" s="224"/>
      <c r="G568" s="224"/>
      <c r="H568" s="224"/>
      <c r="I568" s="224"/>
      <c r="J568" s="224"/>
    </row>
    <row r="569" spans="1:10">
      <c r="A569" s="223">
        <v>569</v>
      </c>
      <c r="B569" s="225" t="s">
        <v>893</v>
      </c>
      <c r="C569" s="226" t="s">
        <v>3309</v>
      </c>
      <c r="D569" s="224"/>
      <c r="E569" s="224"/>
      <c r="F569" s="224"/>
      <c r="G569" s="224"/>
      <c r="H569" s="224"/>
      <c r="I569" s="224"/>
      <c r="J569" s="224"/>
    </row>
    <row r="570" spans="1:10">
      <c r="A570" s="223">
        <v>570</v>
      </c>
      <c r="B570" s="225" t="s">
        <v>894</v>
      </c>
      <c r="C570" s="226" t="s">
        <v>3309</v>
      </c>
      <c r="D570" s="224"/>
      <c r="E570" s="224"/>
      <c r="F570" s="224"/>
      <c r="G570" s="224"/>
      <c r="H570" s="224"/>
      <c r="I570" s="224"/>
      <c r="J570" s="224"/>
    </row>
    <row r="571" spans="1:10">
      <c r="A571" s="223">
        <v>571</v>
      </c>
      <c r="B571" s="225" t="s">
        <v>895</v>
      </c>
      <c r="C571" s="226" t="s">
        <v>3309</v>
      </c>
      <c r="D571" s="224"/>
      <c r="E571" s="224"/>
      <c r="F571" s="224"/>
      <c r="G571" s="224"/>
      <c r="H571" s="224"/>
      <c r="I571" s="224"/>
      <c r="J571" s="224"/>
    </row>
    <row r="572" spans="1:10">
      <c r="A572" s="223">
        <v>572</v>
      </c>
      <c r="B572" s="225" t="s">
        <v>896</v>
      </c>
      <c r="C572" s="226" t="s">
        <v>3310</v>
      </c>
      <c r="D572" s="224"/>
      <c r="E572" s="224"/>
      <c r="F572" s="224"/>
      <c r="G572" s="224"/>
      <c r="H572" s="224"/>
      <c r="I572" s="224"/>
      <c r="J572" s="224"/>
    </row>
    <row r="573" spans="1:10">
      <c r="A573" s="223">
        <v>573</v>
      </c>
      <c r="B573" s="225" t="s">
        <v>897</v>
      </c>
      <c r="C573" s="226" t="s">
        <v>898</v>
      </c>
      <c r="D573" s="224"/>
      <c r="E573" s="224"/>
      <c r="F573" s="224"/>
      <c r="G573" s="224"/>
      <c r="H573" s="224"/>
      <c r="I573" s="224"/>
      <c r="J573" s="224"/>
    </row>
    <row r="574" spans="1:10">
      <c r="A574" s="223">
        <v>574</v>
      </c>
      <c r="B574" s="225" t="s">
        <v>899</v>
      </c>
      <c r="C574" s="226" t="s">
        <v>3311</v>
      </c>
      <c r="D574" s="224"/>
      <c r="E574" s="224"/>
      <c r="F574" s="224"/>
      <c r="G574" s="224"/>
      <c r="H574" s="224"/>
      <c r="I574" s="224"/>
      <c r="J574" s="224"/>
    </row>
    <row r="575" spans="1:10">
      <c r="A575" s="223">
        <v>575</v>
      </c>
      <c r="B575" s="225" t="s">
        <v>900</v>
      </c>
      <c r="C575" s="226" t="s">
        <v>3311</v>
      </c>
      <c r="D575" s="224"/>
      <c r="E575" s="224"/>
      <c r="F575" s="224"/>
      <c r="G575" s="224"/>
      <c r="H575" s="224"/>
      <c r="I575" s="224"/>
      <c r="J575" s="224"/>
    </row>
    <row r="576" spans="1:10">
      <c r="A576" s="223">
        <v>576</v>
      </c>
      <c r="B576" s="225" t="s">
        <v>901</v>
      </c>
      <c r="C576" s="226" t="s">
        <v>3312</v>
      </c>
      <c r="D576" s="224"/>
      <c r="E576" s="224"/>
      <c r="F576" s="224"/>
      <c r="G576" s="224"/>
      <c r="H576" s="224"/>
      <c r="I576" s="224"/>
      <c r="J576" s="224"/>
    </row>
    <row r="577" spans="1:10">
      <c r="A577" s="223">
        <v>577</v>
      </c>
      <c r="B577" s="225" t="s">
        <v>902</v>
      </c>
      <c r="C577" s="226" t="s">
        <v>3312</v>
      </c>
      <c r="D577" s="224"/>
      <c r="E577" s="224"/>
      <c r="F577" s="224"/>
      <c r="G577" s="224"/>
      <c r="H577" s="224"/>
      <c r="I577" s="224"/>
      <c r="J577" s="224"/>
    </row>
    <row r="578" spans="1:10">
      <c r="A578" s="223">
        <v>578</v>
      </c>
      <c r="B578" s="225" t="s">
        <v>903</v>
      </c>
      <c r="C578" s="226" t="s">
        <v>904</v>
      </c>
      <c r="D578" s="224"/>
      <c r="E578" s="224"/>
      <c r="F578" s="224"/>
      <c r="G578" s="224"/>
      <c r="H578" s="224"/>
      <c r="I578" s="224"/>
      <c r="J578" s="224"/>
    </row>
    <row r="579" spans="1:10">
      <c r="A579" s="223">
        <v>579</v>
      </c>
      <c r="B579" s="225" t="s">
        <v>905</v>
      </c>
      <c r="C579" s="226" t="s">
        <v>904</v>
      </c>
      <c r="D579" s="224"/>
      <c r="E579" s="224"/>
      <c r="F579" s="224"/>
      <c r="G579" s="224"/>
      <c r="H579" s="224"/>
      <c r="I579" s="224"/>
      <c r="J579" s="224"/>
    </row>
    <row r="580" spans="1:10">
      <c r="A580" s="223">
        <v>580</v>
      </c>
      <c r="B580" s="225" t="s">
        <v>906</v>
      </c>
      <c r="C580" s="226" t="s">
        <v>904</v>
      </c>
      <c r="D580" s="224"/>
      <c r="E580" s="224"/>
      <c r="F580" s="224"/>
      <c r="G580" s="224"/>
      <c r="H580" s="224"/>
      <c r="I580" s="224"/>
      <c r="J580" s="224"/>
    </row>
    <row r="581" spans="1:10">
      <c r="A581" s="223">
        <v>581</v>
      </c>
      <c r="B581" s="225" t="s">
        <v>907</v>
      </c>
      <c r="C581" s="226" t="s">
        <v>3313</v>
      </c>
      <c r="D581" s="224"/>
      <c r="E581" s="224"/>
      <c r="F581" s="224"/>
      <c r="G581" s="224"/>
      <c r="H581" s="224"/>
      <c r="I581" s="224"/>
      <c r="J581" s="224"/>
    </row>
    <row r="582" spans="1:10">
      <c r="A582" s="223">
        <v>582</v>
      </c>
      <c r="B582" s="225" t="s">
        <v>908</v>
      </c>
      <c r="C582" s="226" t="s">
        <v>3314</v>
      </c>
      <c r="D582" s="224"/>
      <c r="E582" s="224"/>
      <c r="F582" s="224"/>
      <c r="G582" s="224"/>
      <c r="H582" s="224"/>
      <c r="I582" s="224"/>
      <c r="J582" s="224"/>
    </row>
    <row r="583" spans="1:10">
      <c r="A583" s="223">
        <v>583</v>
      </c>
      <c r="B583" s="225" t="s">
        <v>909</v>
      </c>
      <c r="C583" s="226" t="s">
        <v>3314</v>
      </c>
      <c r="D583" s="224"/>
      <c r="E583" s="224"/>
      <c r="F583" s="224"/>
      <c r="G583" s="224"/>
      <c r="H583" s="224"/>
      <c r="I583" s="224"/>
      <c r="J583" s="224"/>
    </row>
    <row r="584" spans="1:10">
      <c r="A584" s="223">
        <v>584</v>
      </c>
      <c r="B584" s="225" t="s">
        <v>3315</v>
      </c>
      <c r="C584" s="226" t="s">
        <v>3314</v>
      </c>
      <c r="D584" s="224"/>
      <c r="E584" s="224"/>
      <c r="F584" s="224"/>
      <c r="G584" s="224"/>
      <c r="H584" s="224"/>
      <c r="I584" s="224"/>
      <c r="J584" s="224"/>
    </row>
    <row r="585" spans="1:10">
      <c r="A585" s="223">
        <v>585</v>
      </c>
      <c r="B585" s="225" t="s">
        <v>914</v>
      </c>
      <c r="C585" s="226" t="s">
        <v>3316</v>
      </c>
      <c r="D585" s="224"/>
      <c r="E585" s="224"/>
      <c r="F585" s="224"/>
      <c r="G585" s="224"/>
      <c r="H585" s="224"/>
      <c r="I585" s="224"/>
      <c r="J585" s="224"/>
    </row>
    <row r="586" spans="1:10">
      <c r="A586" s="223">
        <v>586</v>
      </c>
      <c r="B586" s="225" t="s">
        <v>915</v>
      </c>
      <c r="C586" s="226" t="s">
        <v>3317</v>
      </c>
      <c r="D586" s="224"/>
      <c r="E586" s="224"/>
      <c r="F586" s="224"/>
      <c r="G586" s="224"/>
      <c r="H586" s="224"/>
      <c r="I586" s="224"/>
      <c r="J586" s="224"/>
    </row>
    <row r="587" spans="1:10">
      <c r="A587" s="223">
        <v>587</v>
      </c>
      <c r="B587" s="225" t="s">
        <v>3318</v>
      </c>
      <c r="C587" s="226" t="s">
        <v>910</v>
      </c>
      <c r="D587" s="224"/>
      <c r="E587" s="224"/>
      <c r="F587" s="224"/>
      <c r="G587" s="224"/>
      <c r="H587" s="224"/>
      <c r="I587" s="224"/>
      <c r="J587" s="224"/>
    </row>
    <row r="588" spans="1:10">
      <c r="A588" s="223">
        <v>588</v>
      </c>
      <c r="B588" s="225" t="s">
        <v>3319</v>
      </c>
      <c r="C588" s="226" t="s">
        <v>911</v>
      </c>
      <c r="D588" s="224"/>
      <c r="E588" s="224"/>
      <c r="F588" s="224"/>
      <c r="G588" s="224"/>
      <c r="H588" s="224"/>
      <c r="I588" s="224"/>
      <c r="J588" s="224"/>
    </row>
    <row r="589" spans="1:10">
      <c r="A589" s="223">
        <v>589</v>
      </c>
      <c r="B589" s="225" t="s">
        <v>916</v>
      </c>
      <c r="C589" s="226" t="s">
        <v>912</v>
      </c>
      <c r="D589" s="224"/>
      <c r="E589" s="224"/>
      <c r="F589" s="224"/>
      <c r="G589" s="224"/>
      <c r="H589" s="224"/>
      <c r="I589" s="224"/>
      <c r="J589" s="224"/>
    </row>
    <row r="590" spans="1:10">
      <c r="A590" s="223">
        <v>590</v>
      </c>
      <c r="B590" s="225" t="s">
        <v>917</v>
      </c>
      <c r="C590" s="226" t="s">
        <v>912</v>
      </c>
      <c r="D590" s="224"/>
      <c r="E590" s="224"/>
      <c r="F590" s="224"/>
      <c r="G590" s="224"/>
      <c r="H590" s="224"/>
      <c r="I590" s="224"/>
      <c r="J590" s="224"/>
    </row>
    <row r="591" spans="1:10">
      <c r="A591" s="223">
        <v>591</v>
      </c>
      <c r="B591" s="225" t="s">
        <v>918</v>
      </c>
      <c r="C591" s="226" t="s">
        <v>913</v>
      </c>
      <c r="D591" s="224"/>
      <c r="E591" s="224"/>
      <c r="F591" s="224"/>
      <c r="G591" s="224"/>
      <c r="H591" s="224"/>
      <c r="I591" s="224"/>
      <c r="J591" s="224"/>
    </row>
    <row r="592" spans="1:10">
      <c r="A592" s="223">
        <v>592</v>
      </c>
      <c r="B592" s="225" t="s">
        <v>919</v>
      </c>
      <c r="C592" s="226" t="s">
        <v>913</v>
      </c>
      <c r="D592" s="224"/>
      <c r="E592" s="224"/>
      <c r="F592" s="224"/>
      <c r="G592" s="224"/>
      <c r="H592" s="224"/>
      <c r="I592" s="224"/>
      <c r="J592" s="224"/>
    </row>
    <row r="593" spans="1:10">
      <c r="A593" s="223">
        <v>593</v>
      </c>
      <c r="B593" s="225" t="s">
        <v>920</v>
      </c>
      <c r="C593" s="226" t="s">
        <v>3320</v>
      </c>
      <c r="D593" s="224"/>
      <c r="E593" s="224"/>
      <c r="F593" s="224"/>
      <c r="G593" s="224"/>
      <c r="H593" s="224"/>
      <c r="I593" s="224"/>
      <c r="J593" s="224"/>
    </row>
    <row r="594" spans="1:10">
      <c r="A594" s="223">
        <v>594</v>
      </c>
      <c r="B594" s="225" t="s">
        <v>3321</v>
      </c>
      <c r="C594" s="226" t="s">
        <v>3322</v>
      </c>
      <c r="D594" s="224"/>
      <c r="E594" s="224"/>
      <c r="F594" s="224"/>
      <c r="G594" s="224"/>
      <c r="H594" s="224"/>
      <c r="I594" s="224"/>
      <c r="J594" s="224"/>
    </row>
    <row r="595" spans="1:10">
      <c r="A595" s="223">
        <v>595</v>
      </c>
      <c r="B595" s="225" t="s">
        <v>3323</v>
      </c>
      <c r="C595" s="226" t="s">
        <v>3324</v>
      </c>
      <c r="D595" s="224"/>
      <c r="E595" s="224"/>
      <c r="F595" s="224"/>
      <c r="G595" s="224"/>
      <c r="H595" s="224"/>
      <c r="I595" s="224"/>
      <c r="J595" s="224"/>
    </row>
    <row r="596" spans="1:10">
      <c r="A596" s="223">
        <v>596</v>
      </c>
      <c r="B596" s="225" t="s">
        <v>921</v>
      </c>
      <c r="C596" s="226" t="s">
        <v>923</v>
      </c>
      <c r="D596" s="224"/>
      <c r="E596" s="224"/>
      <c r="F596" s="224"/>
      <c r="G596" s="224"/>
      <c r="H596" s="224"/>
      <c r="I596" s="224"/>
      <c r="J596" s="224"/>
    </row>
    <row r="597" spans="1:10">
      <c r="A597" s="223">
        <v>597</v>
      </c>
      <c r="B597" s="225" t="s">
        <v>922</v>
      </c>
      <c r="C597" s="226" t="s">
        <v>923</v>
      </c>
      <c r="D597" s="224"/>
      <c r="E597" s="224"/>
      <c r="F597" s="224"/>
      <c r="G597" s="224"/>
      <c r="H597" s="224"/>
      <c r="I597" s="224"/>
      <c r="J597" s="224"/>
    </row>
    <row r="598" spans="1:10">
      <c r="A598" s="223">
        <v>598</v>
      </c>
      <c r="B598" s="225" t="s">
        <v>924</v>
      </c>
      <c r="C598" s="226" t="s">
        <v>923</v>
      </c>
      <c r="D598" s="224"/>
      <c r="E598" s="224"/>
      <c r="F598" s="224"/>
      <c r="G598" s="224"/>
      <c r="H598" s="224"/>
      <c r="I598" s="224"/>
      <c r="J598" s="224"/>
    </row>
    <row r="599" spans="1:10">
      <c r="A599" s="223">
        <v>599</v>
      </c>
      <c r="B599" s="225" t="s">
        <v>925</v>
      </c>
      <c r="C599" s="226" t="s">
        <v>923</v>
      </c>
      <c r="D599" s="224"/>
      <c r="E599" s="224"/>
      <c r="F599" s="224"/>
      <c r="G599" s="224"/>
      <c r="H599" s="224"/>
      <c r="I599" s="224"/>
      <c r="J599" s="224"/>
    </row>
    <row r="600" spans="1:10">
      <c r="A600" s="223">
        <v>600</v>
      </c>
      <c r="B600" s="225" t="s">
        <v>926</v>
      </c>
      <c r="C600" s="226" t="s">
        <v>3325</v>
      </c>
      <c r="D600" s="224"/>
      <c r="E600" s="224"/>
      <c r="F600" s="224"/>
      <c r="G600" s="224"/>
      <c r="H600" s="224"/>
      <c r="I600" s="224"/>
      <c r="J600" s="224"/>
    </row>
    <row r="601" spans="1:10">
      <c r="A601" s="223">
        <v>601</v>
      </c>
      <c r="B601" s="225" t="s">
        <v>927</v>
      </c>
      <c r="C601" s="226" t="s">
        <v>929</v>
      </c>
      <c r="D601" s="224"/>
      <c r="E601" s="224"/>
      <c r="F601" s="224"/>
      <c r="G601" s="224"/>
      <c r="H601" s="224"/>
      <c r="I601" s="224"/>
      <c r="J601" s="224"/>
    </row>
    <row r="602" spans="1:10">
      <c r="A602" s="223">
        <v>602</v>
      </c>
      <c r="B602" s="225" t="s">
        <v>928</v>
      </c>
      <c r="C602" s="226" t="s">
        <v>929</v>
      </c>
      <c r="D602" s="224"/>
      <c r="E602" s="224"/>
      <c r="F602" s="224"/>
      <c r="G602" s="224"/>
      <c r="H602" s="224"/>
      <c r="I602" s="224"/>
      <c r="J602" s="224"/>
    </row>
    <row r="603" spans="1:10">
      <c r="A603" s="223">
        <v>603</v>
      </c>
      <c r="B603" s="225" t="s">
        <v>930</v>
      </c>
      <c r="C603" s="226" t="s">
        <v>929</v>
      </c>
      <c r="D603" s="224"/>
      <c r="E603" s="224"/>
      <c r="F603" s="224"/>
      <c r="G603" s="224"/>
      <c r="H603" s="224"/>
      <c r="I603" s="224"/>
      <c r="J603" s="224"/>
    </row>
    <row r="604" spans="1:10">
      <c r="A604" s="223">
        <v>604</v>
      </c>
      <c r="B604" s="225" t="s">
        <v>931</v>
      </c>
      <c r="C604" s="226" t="s">
        <v>929</v>
      </c>
      <c r="D604" s="224"/>
      <c r="E604" s="224"/>
      <c r="F604" s="224"/>
      <c r="G604" s="224"/>
      <c r="H604" s="224"/>
      <c r="I604" s="224"/>
      <c r="J604" s="224"/>
    </row>
    <row r="605" spans="1:10">
      <c r="A605" s="223">
        <v>605</v>
      </c>
      <c r="B605" s="225" t="s">
        <v>932</v>
      </c>
      <c r="C605" s="226" t="s">
        <v>934</v>
      </c>
      <c r="D605" s="224"/>
      <c r="E605" s="224"/>
      <c r="F605" s="224"/>
      <c r="G605" s="224"/>
      <c r="H605" s="224"/>
      <c r="I605" s="224"/>
      <c r="J605" s="224"/>
    </row>
    <row r="606" spans="1:10">
      <c r="A606" s="223">
        <v>606</v>
      </c>
      <c r="B606" s="225" t="s">
        <v>933</v>
      </c>
      <c r="C606" s="226" t="s">
        <v>934</v>
      </c>
      <c r="D606" s="224"/>
      <c r="E606" s="224"/>
      <c r="F606" s="224"/>
      <c r="G606" s="224"/>
      <c r="H606" s="224"/>
      <c r="I606" s="224"/>
      <c r="J606" s="224"/>
    </row>
    <row r="607" spans="1:10">
      <c r="A607" s="223">
        <v>607</v>
      </c>
      <c r="B607" s="225" t="s">
        <v>935</v>
      </c>
      <c r="C607" s="226" t="s">
        <v>934</v>
      </c>
      <c r="D607" s="224"/>
      <c r="E607" s="224"/>
      <c r="F607" s="224"/>
      <c r="G607" s="224"/>
      <c r="H607" s="224"/>
      <c r="I607" s="224"/>
      <c r="J607" s="224"/>
    </row>
    <row r="608" spans="1:10">
      <c r="A608" s="223">
        <v>608</v>
      </c>
      <c r="B608" s="225" t="s">
        <v>936</v>
      </c>
      <c r="C608" s="226" t="s">
        <v>937</v>
      </c>
      <c r="D608" s="224"/>
      <c r="E608" s="224"/>
      <c r="F608" s="224"/>
      <c r="G608" s="224"/>
      <c r="H608" s="224"/>
      <c r="I608" s="224"/>
      <c r="J608" s="224"/>
    </row>
    <row r="609" spans="1:10">
      <c r="A609" s="223">
        <v>609</v>
      </c>
      <c r="B609" s="225" t="s">
        <v>938</v>
      </c>
      <c r="C609" s="226" t="s">
        <v>3326</v>
      </c>
      <c r="D609" s="224"/>
      <c r="E609" s="224"/>
      <c r="F609" s="224"/>
      <c r="G609" s="224"/>
      <c r="H609" s="224"/>
      <c r="I609" s="224"/>
      <c r="J609" s="224"/>
    </row>
    <row r="610" spans="1:10">
      <c r="A610" s="223">
        <v>610</v>
      </c>
      <c r="B610" s="225" t="s">
        <v>939</v>
      </c>
      <c r="C610" s="226" t="s">
        <v>3327</v>
      </c>
      <c r="D610" s="224"/>
      <c r="E610" s="224"/>
      <c r="F610" s="224"/>
      <c r="G610" s="224"/>
      <c r="H610" s="224"/>
      <c r="I610" s="224"/>
      <c r="J610" s="224"/>
    </row>
    <row r="611" spans="1:10">
      <c r="A611" s="223">
        <v>611</v>
      </c>
      <c r="B611" s="225" t="s">
        <v>940</v>
      </c>
      <c r="C611" s="226" t="s">
        <v>3328</v>
      </c>
      <c r="D611" s="224"/>
      <c r="E611" s="224"/>
      <c r="F611" s="224"/>
      <c r="G611" s="224"/>
      <c r="H611" s="224"/>
      <c r="I611" s="224"/>
      <c r="J611" s="224"/>
    </row>
    <row r="612" spans="1:10" ht="25.5">
      <c r="A612" s="223">
        <v>612</v>
      </c>
      <c r="B612" s="225" t="s">
        <v>941</v>
      </c>
      <c r="C612" s="226" t="s">
        <v>3329</v>
      </c>
      <c r="D612" s="224"/>
      <c r="E612" s="224"/>
      <c r="F612" s="224"/>
      <c r="G612" s="224"/>
      <c r="H612" s="224"/>
      <c r="I612" s="224"/>
      <c r="J612" s="224"/>
    </row>
    <row r="613" spans="1:10">
      <c r="A613" s="223">
        <v>613</v>
      </c>
      <c r="B613" s="225" t="s">
        <v>942</v>
      </c>
      <c r="C613" s="226" t="s">
        <v>3330</v>
      </c>
      <c r="D613" s="224"/>
      <c r="E613" s="224"/>
      <c r="F613" s="224"/>
      <c r="G613" s="224"/>
      <c r="H613" s="224"/>
      <c r="I613" s="224"/>
      <c r="J613" s="224"/>
    </row>
    <row r="614" spans="1:10">
      <c r="A614" s="223">
        <v>614</v>
      </c>
      <c r="B614" s="225" t="s">
        <v>943</v>
      </c>
      <c r="C614" s="226" t="s">
        <v>3330</v>
      </c>
      <c r="D614" s="224"/>
      <c r="E614" s="224"/>
      <c r="F614" s="224"/>
      <c r="G614" s="224"/>
      <c r="H614" s="224"/>
      <c r="I614" s="224"/>
      <c r="J614" s="224"/>
    </row>
    <row r="615" spans="1:10">
      <c r="A615" s="223">
        <v>615</v>
      </c>
      <c r="B615" s="225" t="s">
        <v>944</v>
      </c>
      <c r="C615" s="226" t="s">
        <v>945</v>
      </c>
      <c r="D615" s="224"/>
      <c r="E615" s="224"/>
      <c r="F615" s="224"/>
      <c r="G615" s="224"/>
      <c r="H615" s="224"/>
      <c r="I615" s="224"/>
      <c r="J615" s="224"/>
    </row>
    <row r="616" spans="1:10">
      <c r="A616" s="223">
        <v>616</v>
      </c>
      <c r="B616" s="225" t="s">
        <v>946</v>
      </c>
      <c r="C616" s="226" t="s">
        <v>945</v>
      </c>
      <c r="D616" s="224"/>
      <c r="E616" s="224"/>
      <c r="F616" s="224"/>
      <c r="G616" s="224"/>
      <c r="H616" s="224"/>
      <c r="I616" s="224"/>
      <c r="J616" s="224"/>
    </row>
    <row r="617" spans="1:10">
      <c r="A617" s="223">
        <v>617</v>
      </c>
      <c r="B617" s="225" t="s">
        <v>3331</v>
      </c>
      <c r="C617" s="226" t="s">
        <v>947</v>
      </c>
      <c r="D617" s="224"/>
      <c r="E617" s="224"/>
      <c r="F617" s="224"/>
      <c r="G617" s="224"/>
      <c r="H617" s="224"/>
      <c r="I617" s="224"/>
      <c r="J617" s="224"/>
    </row>
    <row r="618" spans="1:10">
      <c r="A618" s="223">
        <v>618</v>
      </c>
      <c r="B618" s="225" t="s">
        <v>3332</v>
      </c>
      <c r="C618" s="226" t="s">
        <v>947</v>
      </c>
      <c r="D618" s="224"/>
      <c r="E618" s="224"/>
      <c r="F618" s="224"/>
      <c r="G618" s="224"/>
      <c r="H618" s="224"/>
      <c r="I618" s="224"/>
      <c r="J618" s="224"/>
    </row>
    <row r="619" spans="1:10">
      <c r="A619" s="223">
        <v>619</v>
      </c>
      <c r="B619" s="225" t="s">
        <v>3333</v>
      </c>
      <c r="C619" s="226" t="s">
        <v>947</v>
      </c>
      <c r="D619" s="224"/>
      <c r="E619" s="224"/>
      <c r="F619" s="224"/>
      <c r="G619" s="224"/>
      <c r="H619" s="224"/>
      <c r="I619" s="224"/>
      <c r="J619" s="224"/>
    </row>
    <row r="620" spans="1:10">
      <c r="A620" s="223">
        <v>620</v>
      </c>
      <c r="B620" s="225" t="s">
        <v>948</v>
      </c>
      <c r="C620" s="226" t="s">
        <v>3334</v>
      </c>
      <c r="D620" s="224"/>
      <c r="E620" s="224"/>
      <c r="F620" s="224"/>
      <c r="G620" s="224"/>
      <c r="H620" s="224"/>
      <c r="I620" s="224"/>
      <c r="J620" s="224"/>
    </row>
    <row r="621" spans="1:10">
      <c r="A621" s="223">
        <v>621</v>
      </c>
      <c r="B621" s="225" t="s">
        <v>949</v>
      </c>
      <c r="C621" s="226" t="s">
        <v>950</v>
      </c>
      <c r="D621" s="224"/>
      <c r="E621" s="224"/>
      <c r="F621" s="224"/>
      <c r="G621" s="224"/>
      <c r="H621" s="224"/>
      <c r="I621" s="224"/>
      <c r="J621" s="224"/>
    </row>
    <row r="622" spans="1:10">
      <c r="A622" s="223">
        <v>622</v>
      </c>
      <c r="B622" s="225" t="s">
        <v>951</v>
      </c>
      <c r="C622" s="226" t="s">
        <v>950</v>
      </c>
      <c r="D622" s="224"/>
      <c r="E622" s="224"/>
      <c r="F622" s="224"/>
      <c r="G622" s="224"/>
      <c r="H622" s="224"/>
      <c r="I622" s="224"/>
      <c r="J622" s="224"/>
    </row>
    <row r="623" spans="1:10">
      <c r="A623" s="223">
        <v>623</v>
      </c>
      <c r="B623" s="225" t="s">
        <v>952</v>
      </c>
      <c r="C623" s="226" t="s">
        <v>950</v>
      </c>
      <c r="D623" s="224"/>
      <c r="E623" s="224"/>
      <c r="F623" s="224"/>
      <c r="G623" s="224"/>
      <c r="H623" s="224"/>
      <c r="I623" s="224"/>
      <c r="J623" s="224"/>
    </row>
    <row r="624" spans="1:10">
      <c r="A624" s="223">
        <v>624</v>
      </c>
      <c r="B624" s="225" t="s">
        <v>953</v>
      </c>
      <c r="C624" s="226" t="s">
        <v>954</v>
      </c>
      <c r="D624" s="224"/>
      <c r="E624" s="224"/>
      <c r="F624" s="224"/>
      <c r="G624" s="224"/>
      <c r="H624" s="224"/>
      <c r="I624" s="224"/>
      <c r="J624" s="224"/>
    </row>
    <row r="625" spans="1:10">
      <c r="A625" s="223">
        <v>625</v>
      </c>
      <c r="B625" s="225" t="s">
        <v>955</v>
      </c>
      <c r="C625" s="226" t="s">
        <v>954</v>
      </c>
      <c r="D625" s="224"/>
      <c r="E625" s="224"/>
      <c r="F625" s="224"/>
      <c r="G625" s="224"/>
      <c r="H625" s="224"/>
      <c r="I625" s="224"/>
      <c r="J625" s="224"/>
    </row>
    <row r="626" spans="1:10">
      <c r="A626" s="223">
        <v>626</v>
      </c>
      <c r="B626" s="225" t="s">
        <v>956</v>
      </c>
      <c r="C626" s="226" t="s">
        <v>954</v>
      </c>
      <c r="D626" s="224"/>
      <c r="E626" s="224"/>
      <c r="F626" s="224"/>
      <c r="G626" s="224"/>
      <c r="H626" s="224"/>
      <c r="I626" s="224"/>
      <c r="J626" s="224"/>
    </row>
    <row r="627" spans="1:10">
      <c r="A627" s="223">
        <v>627</v>
      </c>
      <c r="B627" s="225" t="s">
        <v>957</v>
      </c>
      <c r="C627" s="226" t="s">
        <v>3335</v>
      </c>
      <c r="D627" s="224"/>
      <c r="E627" s="224"/>
      <c r="F627" s="224"/>
      <c r="G627" s="224"/>
      <c r="H627" s="224"/>
      <c r="I627" s="224"/>
      <c r="J627" s="224"/>
    </row>
    <row r="628" spans="1:10">
      <c r="A628" s="223">
        <v>628</v>
      </c>
      <c r="B628" s="225" t="s">
        <v>958</v>
      </c>
      <c r="C628" s="226" t="s">
        <v>3335</v>
      </c>
      <c r="D628" s="224"/>
      <c r="E628" s="224"/>
      <c r="F628" s="224"/>
      <c r="G628" s="224"/>
      <c r="H628" s="224"/>
      <c r="I628" s="224"/>
      <c r="J628" s="224"/>
    </row>
    <row r="629" spans="1:10">
      <c r="A629" s="223">
        <v>629</v>
      </c>
      <c r="B629" s="225" t="s">
        <v>3336</v>
      </c>
      <c r="C629" s="226" t="s">
        <v>3335</v>
      </c>
      <c r="D629" s="224"/>
      <c r="E629" s="224"/>
      <c r="F629" s="224"/>
      <c r="G629" s="224"/>
      <c r="H629" s="224"/>
      <c r="I629" s="224"/>
      <c r="J629" s="224"/>
    </row>
    <row r="630" spans="1:10">
      <c r="A630" s="223">
        <v>630</v>
      </c>
      <c r="B630" s="225" t="s">
        <v>3337</v>
      </c>
      <c r="C630" s="226" t="s">
        <v>3338</v>
      </c>
      <c r="D630" s="224"/>
      <c r="E630" s="224"/>
      <c r="F630" s="224"/>
      <c r="G630" s="224"/>
      <c r="H630" s="224"/>
      <c r="I630" s="224"/>
      <c r="J630" s="224"/>
    </row>
    <row r="631" spans="1:10">
      <c r="A631" s="223">
        <v>631</v>
      </c>
      <c r="B631" s="225" t="s">
        <v>3339</v>
      </c>
      <c r="C631" s="226" t="s">
        <v>3338</v>
      </c>
      <c r="D631" s="224"/>
      <c r="E631" s="224"/>
      <c r="F631" s="224"/>
      <c r="G631" s="224"/>
      <c r="H631" s="224"/>
      <c r="I631" s="224"/>
      <c r="J631" s="224"/>
    </row>
    <row r="632" spans="1:10">
      <c r="A632" s="223">
        <v>632</v>
      </c>
      <c r="B632" s="225" t="s">
        <v>3340</v>
      </c>
      <c r="C632" s="226" t="s">
        <v>3341</v>
      </c>
      <c r="D632" s="224"/>
      <c r="E632" s="224"/>
      <c r="F632" s="224"/>
      <c r="G632" s="224"/>
      <c r="H632" s="224"/>
      <c r="I632" s="224"/>
      <c r="J632" s="224"/>
    </row>
    <row r="633" spans="1:10">
      <c r="A633" s="223">
        <v>633</v>
      </c>
      <c r="B633" s="225" t="s">
        <v>3342</v>
      </c>
      <c r="C633" s="226" t="s">
        <v>3343</v>
      </c>
      <c r="D633" s="224"/>
      <c r="E633" s="224"/>
      <c r="F633" s="224"/>
      <c r="G633" s="224"/>
      <c r="H633" s="224"/>
      <c r="I633" s="224"/>
      <c r="J633" s="224"/>
    </row>
    <row r="634" spans="1:10">
      <c r="A634" s="223">
        <v>634</v>
      </c>
      <c r="B634" s="225" t="s">
        <v>3344</v>
      </c>
      <c r="C634" s="226" t="s">
        <v>3345</v>
      </c>
      <c r="D634" s="224"/>
      <c r="E634" s="224"/>
      <c r="F634" s="224"/>
      <c r="G634" s="224"/>
      <c r="H634" s="224"/>
      <c r="I634" s="224"/>
      <c r="J634" s="224"/>
    </row>
    <row r="635" spans="1:10">
      <c r="A635" s="223">
        <v>635</v>
      </c>
      <c r="B635" s="225" t="s">
        <v>3346</v>
      </c>
      <c r="C635" s="226" t="s">
        <v>3345</v>
      </c>
      <c r="D635" s="224"/>
      <c r="E635" s="224"/>
      <c r="F635" s="224"/>
      <c r="G635" s="224"/>
      <c r="H635" s="224"/>
      <c r="I635" s="224"/>
      <c r="J635" s="224"/>
    </row>
    <row r="636" spans="1:10">
      <c r="A636" s="223">
        <v>636</v>
      </c>
      <c r="B636" s="225" t="s">
        <v>3347</v>
      </c>
      <c r="C636" s="226" t="s">
        <v>3345</v>
      </c>
      <c r="D636" s="224"/>
      <c r="E636" s="224"/>
      <c r="F636" s="224"/>
      <c r="G636" s="224"/>
      <c r="H636" s="224"/>
      <c r="I636" s="224"/>
      <c r="J636" s="224"/>
    </row>
    <row r="637" spans="1:10">
      <c r="A637" s="223">
        <v>637</v>
      </c>
      <c r="B637" s="225" t="s">
        <v>3348</v>
      </c>
      <c r="C637" s="226" t="s">
        <v>3349</v>
      </c>
      <c r="D637" s="224"/>
      <c r="E637" s="224"/>
      <c r="F637" s="224"/>
      <c r="G637" s="224"/>
      <c r="H637" s="224"/>
      <c r="I637" s="224"/>
      <c r="J637" s="224"/>
    </row>
    <row r="638" spans="1:10">
      <c r="A638" s="223">
        <v>638</v>
      </c>
      <c r="B638" s="225" t="s">
        <v>3350</v>
      </c>
      <c r="C638" s="226" t="s">
        <v>3351</v>
      </c>
      <c r="D638" s="224"/>
      <c r="E638" s="224"/>
      <c r="F638" s="224"/>
      <c r="G638" s="224"/>
      <c r="H638" s="224"/>
      <c r="I638" s="224"/>
      <c r="J638" s="224"/>
    </row>
    <row r="639" spans="1:10" ht="25.5">
      <c r="A639" s="223">
        <v>639</v>
      </c>
      <c r="B639" s="225" t="s">
        <v>3352</v>
      </c>
      <c r="C639" s="226" t="s">
        <v>3353</v>
      </c>
      <c r="D639" s="224"/>
      <c r="E639" s="224"/>
      <c r="F639" s="224"/>
      <c r="G639" s="224"/>
      <c r="H639" s="224"/>
      <c r="I639" s="224"/>
      <c r="J639" s="224"/>
    </row>
    <row r="640" spans="1:10" ht="25.5">
      <c r="A640" s="223">
        <v>640</v>
      </c>
      <c r="B640" s="225" t="s">
        <v>3354</v>
      </c>
      <c r="C640" s="226" t="s">
        <v>3355</v>
      </c>
      <c r="D640" s="224"/>
      <c r="E640" s="224"/>
      <c r="F640" s="224"/>
      <c r="G640" s="224"/>
      <c r="H640" s="224"/>
      <c r="I640" s="224"/>
      <c r="J640" s="224"/>
    </row>
    <row r="641" spans="1:10">
      <c r="A641" s="223">
        <v>641</v>
      </c>
      <c r="B641" s="225" t="s">
        <v>3356</v>
      </c>
      <c r="C641" s="226" t="s">
        <v>3357</v>
      </c>
      <c r="D641" s="224"/>
      <c r="E641" s="224"/>
      <c r="F641" s="224"/>
      <c r="G641" s="224"/>
      <c r="H641" s="224"/>
      <c r="I641" s="224"/>
      <c r="J641" s="224"/>
    </row>
    <row r="642" spans="1:10">
      <c r="A642" s="223">
        <v>642</v>
      </c>
      <c r="B642" s="225" t="s">
        <v>3358</v>
      </c>
      <c r="C642" s="226" t="s">
        <v>3359</v>
      </c>
      <c r="D642" s="224"/>
      <c r="E642" s="224"/>
      <c r="F642" s="224"/>
      <c r="G642" s="224"/>
      <c r="H642" s="224"/>
      <c r="I642" s="224"/>
      <c r="J642" s="224"/>
    </row>
    <row r="643" spans="1:10">
      <c r="A643" s="223">
        <v>643</v>
      </c>
      <c r="B643" s="225" t="s">
        <v>3360</v>
      </c>
      <c r="C643" s="226" t="s">
        <v>3361</v>
      </c>
      <c r="D643" s="224"/>
      <c r="E643" s="224"/>
      <c r="F643" s="224"/>
      <c r="G643" s="224"/>
      <c r="H643" s="224"/>
      <c r="I643" s="224"/>
      <c r="J643" s="224"/>
    </row>
    <row r="644" spans="1:10">
      <c r="A644" s="223">
        <v>644</v>
      </c>
      <c r="B644" s="225" t="s">
        <v>959</v>
      </c>
      <c r="C644" s="226" t="s">
        <v>3362</v>
      </c>
      <c r="D644" s="224"/>
      <c r="E644" s="224"/>
      <c r="F644" s="224"/>
      <c r="G644" s="224"/>
      <c r="H644" s="224"/>
      <c r="I644" s="224"/>
      <c r="J644" s="224"/>
    </row>
    <row r="645" spans="1:10">
      <c r="A645" s="223">
        <v>645</v>
      </c>
      <c r="B645" s="225" t="s">
        <v>960</v>
      </c>
      <c r="C645" s="226" t="s">
        <v>3363</v>
      </c>
      <c r="D645" s="224"/>
      <c r="E645" s="224"/>
      <c r="F645" s="224"/>
      <c r="G645" s="224"/>
      <c r="H645" s="224"/>
      <c r="I645" s="224"/>
      <c r="J645" s="224"/>
    </row>
    <row r="646" spans="1:10">
      <c r="A646" s="223">
        <v>646</v>
      </c>
      <c r="B646" s="225" t="s">
        <v>961</v>
      </c>
      <c r="C646" s="226" t="s">
        <v>962</v>
      </c>
      <c r="D646" s="224"/>
      <c r="E646" s="224"/>
      <c r="F646" s="224"/>
      <c r="G646" s="224"/>
      <c r="H646" s="224"/>
      <c r="I646" s="224"/>
      <c r="J646" s="224"/>
    </row>
    <row r="647" spans="1:10">
      <c r="A647" s="223">
        <v>647</v>
      </c>
      <c r="B647" s="225" t="s">
        <v>963</v>
      </c>
      <c r="C647" s="226" t="s">
        <v>962</v>
      </c>
      <c r="D647" s="224"/>
      <c r="E647" s="224"/>
      <c r="F647" s="224"/>
      <c r="G647" s="224"/>
      <c r="H647" s="224"/>
      <c r="I647" s="224"/>
      <c r="J647" s="224"/>
    </row>
    <row r="648" spans="1:10">
      <c r="A648" s="223">
        <v>648</v>
      </c>
      <c r="B648" s="225" t="s">
        <v>964</v>
      </c>
      <c r="C648" s="226" t="s">
        <v>962</v>
      </c>
      <c r="D648" s="224"/>
      <c r="E648" s="224"/>
      <c r="F648" s="224"/>
      <c r="G648" s="224"/>
      <c r="H648" s="224"/>
      <c r="I648" s="224"/>
      <c r="J648" s="224"/>
    </row>
    <row r="649" spans="1:10">
      <c r="A649" s="223">
        <v>649</v>
      </c>
      <c r="B649" s="225" t="s">
        <v>965</v>
      </c>
      <c r="C649" s="226" t="s">
        <v>966</v>
      </c>
      <c r="D649" s="224"/>
      <c r="E649" s="224"/>
      <c r="F649" s="224"/>
      <c r="G649" s="224"/>
      <c r="H649" s="224"/>
      <c r="I649" s="224"/>
      <c r="J649" s="224"/>
    </row>
    <row r="650" spans="1:10">
      <c r="A650" s="223">
        <v>650</v>
      </c>
      <c r="B650" s="225" t="s">
        <v>967</v>
      </c>
      <c r="C650" s="226" t="s">
        <v>966</v>
      </c>
      <c r="D650" s="224"/>
      <c r="E650" s="224"/>
      <c r="F650" s="224"/>
      <c r="G650" s="224"/>
      <c r="H650" s="224"/>
      <c r="I650" s="224"/>
      <c r="J650" s="224"/>
    </row>
    <row r="651" spans="1:10">
      <c r="A651" s="223">
        <v>651</v>
      </c>
      <c r="B651" s="225" t="s">
        <v>968</v>
      </c>
      <c r="C651" s="226" t="s">
        <v>966</v>
      </c>
      <c r="D651" s="224"/>
      <c r="E651" s="224"/>
      <c r="F651" s="224"/>
      <c r="G651" s="224"/>
      <c r="H651" s="224"/>
      <c r="I651" s="224"/>
      <c r="J651" s="224"/>
    </row>
    <row r="652" spans="1:10">
      <c r="A652" s="223">
        <v>652</v>
      </c>
      <c r="B652" s="225" t="s">
        <v>969</v>
      </c>
      <c r="C652" s="226" t="s">
        <v>970</v>
      </c>
      <c r="D652" s="224"/>
      <c r="E652" s="224"/>
      <c r="F652" s="224"/>
      <c r="G652" s="224"/>
      <c r="H652" s="224"/>
      <c r="I652" s="224"/>
      <c r="J652" s="224"/>
    </row>
    <row r="653" spans="1:10">
      <c r="A653" s="223">
        <v>653</v>
      </c>
      <c r="B653" s="225" t="s">
        <v>971</v>
      </c>
      <c r="C653" s="226" t="s">
        <v>970</v>
      </c>
      <c r="D653" s="224"/>
      <c r="E653" s="224"/>
      <c r="F653" s="224"/>
      <c r="G653" s="224"/>
      <c r="H653" s="224"/>
      <c r="I653" s="224"/>
      <c r="J653" s="224"/>
    </row>
    <row r="654" spans="1:10">
      <c r="A654" s="223">
        <v>654</v>
      </c>
      <c r="B654" s="225" t="s">
        <v>972</v>
      </c>
      <c r="C654" s="226" t="s">
        <v>970</v>
      </c>
      <c r="D654" s="224"/>
      <c r="E654" s="224"/>
      <c r="F654" s="224"/>
      <c r="G654" s="224"/>
      <c r="H654" s="224"/>
      <c r="I654" s="224"/>
      <c r="J654" s="224"/>
    </row>
    <row r="655" spans="1:10">
      <c r="A655" s="223">
        <v>655</v>
      </c>
      <c r="B655" s="225" t="s">
        <v>973</v>
      </c>
      <c r="C655" s="226" t="s">
        <v>974</v>
      </c>
      <c r="D655" s="224"/>
      <c r="E655" s="224"/>
      <c r="F655" s="224"/>
      <c r="G655" s="224"/>
      <c r="H655" s="224"/>
      <c r="I655" s="224"/>
      <c r="J655" s="224"/>
    </row>
    <row r="656" spans="1:10">
      <c r="A656" s="223">
        <v>656</v>
      </c>
      <c r="B656" s="225" t="s">
        <v>975</v>
      </c>
      <c r="C656" s="226" t="s">
        <v>974</v>
      </c>
      <c r="D656" s="224"/>
      <c r="E656" s="224"/>
      <c r="F656" s="224"/>
      <c r="G656" s="224"/>
      <c r="H656" s="224"/>
      <c r="I656" s="224"/>
      <c r="J656" s="224"/>
    </row>
    <row r="657" spans="1:10">
      <c r="A657" s="223">
        <v>657</v>
      </c>
      <c r="B657" s="225" t="s">
        <v>976</v>
      </c>
      <c r="C657" s="226" t="s">
        <v>974</v>
      </c>
      <c r="D657" s="224"/>
      <c r="E657" s="224"/>
      <c r="F657" s="224"/>
      <c r="G657" s="224"/>
      <c r="H657" s="224"/>
      <c r="I657" s="224"/>
      <c r="J657" s="224"/>
    </row>
    <row r="658" spans="1:10">
      <c r="A658" s="223">
        <v>658</v>
      </c>
      <c r="B658" s="225" t="s">
        <v>3364</v>
      </c>
      <c r="C658" s="226" t="s">
        <v>3365</v>
      </c>
      <c r="D658" s="224"/>
      <c r="E658" s="224"/>
      <c r="F658" s="224"/>
      <c r="G658" s="224"/>
      <c r="H658" s="224"/>
      <c r="I658" s="224"/>
      <c r="J658" s="224"/>
    </row>
    <row r="659" spans="1:10">
      <c r="A659" s="223">
        <v>659</v>
      </c>
      <c r="B659" s="225" t="s">
        <v>3366</v>
      </c>
      <c r="C659" s="226" t="s">
        <v>977</v>
      </c>
      <c r="D659" s="224"/>
      <c r="E659" s="224"/>
      <c r="F659" s="224"/>
      <c r="G659" s="224"/>
      <c r="H659" s="224"/>
      <c r="I659" s="224"/>
      <c r="J659" s="224"/>
    </row>
    <row r="660" spans="1:10">
      <c r="A660" s="223">
        <v>660</v>
      </c>
      <c r="B660" s="225" t="s">
        <v>3367</v>
      </c>
      <c r="C660" s="226" t="s">
        <v>977</v>
      </c>
      <c r="D660" s="224"/>
      <c r="E660" s="224"/>
      <c r="F660" s="224"/>
      <c r="G660" s="224"/>
      <c r="H660" s="224"/>
      <c r="I660" s="224"/>
      <c r="J660" s="224"/>
    </row>
    <row r="661" spans="1:10" ht="25.5">
      <c r="A661" s="223">
        <v>661</v>
      </c>
      <c r="B661" s="225" t="s">
        <v>3368</v>
      </c>
      <c r="C661" s="226" t="s">
        <v>3369</v>
      </c>
      <c r="D661" s="224"/>
      <c r="E661" s="224"/>
      <c r="F661" s="224"/>
      <c r="G661" s="224"/>
      <c r="H661" s="224"/>
      <c r="I661" s="224"/>
      <c r="J661" s="224"/>
    </row>
    <row r="662" spans="1:10" ht="25.5">
      <c r="A662" s="223">
        <v>662</v>
      </c>
      <c r="B662" s="225" t="s">
        <v>3370</v>
      </c>
      <c r="C662" s="226" t="s">
        <v>3369</v>
      </c>
      <c r="D662" s="224"/>
      <c r="E662" s="224"/>
      <c r="F662" s="224"/>
      <c r="G662" s="224"/>
      <c r="H662" s="224"/>
      <c r="I662" s="224"/>
      <c r="J662" s="224"/>
    </row>
    <row r="663" spans="1:10">
      <c r="A663" s="223">
        <v>663</v>
      </c>
      <c r="B663" s="225" t="s">
        <v>978</v>
      </c>
      <c r="C663" s="226" t="s">
        <v>980</v>
      </c>
      <c r="D663" s="224"/>
      <c r="E663" s="224"/>
      <c r="F663" s="224"/>
      <c r="G663" s="224"/>
      <c r="H663" s="224"/>
      <c r="I663" s="224"/>
      <c r="J663" s="224"/>
    </row>
    <row r="664" spans="1:10">
      <c r="A664" s="223">
        <v>664</v>
      </c>
      <c r="B664" s="225" t="s">
        <v>979</v>
      </c>
      <c r="C664" s="226" t="s">
        <v>980</v>
      </c>
      <c r="D664" s="224"/>
      <c r="E664" s="224"/>
      <c r="F664" s="224"/>
      <c r="G664" s="224"/>
      <c r="H664" s="224"/>
      <c r="I664" s="224"/>
      <c r="J664" s="224"/>
    </row>
    <row r="665" spans="1:10">
      <c r="A665" s="223">
        <v>665</v>
      </c>
      <c r="B665" s="225" t="s">
        <v>981</v>
      </c>
      <c r="C665" s="226" t="s">
        <v>980</v>
      </c>
      <c r="D665" s="224"/>
      <c r="E665" s="224"/>
      <c r="F665" s="224"/>
      <c r="G665" s="224"/>
      <c r="H665" s="224"/>
      <c r="I665" s="224"/>
      <c r="J665" s="224"/>
    </row>
    <row r="666" spans="1:10">
      <c r="A666" s="223">
        <v>666</v>
      </c>
      <c r="B666" s="225" t="s">
        <v>982</v>
      </c>
      <c r="C666" s="226" t="s">
        <v>980</v>
      </c>
      <c r="D666" s="224"/>
      <c r="E666" s="224"/>
      <c r="F666" s="224"/>
      <c r="G666" s="224"/>
      <c r="H666" s="224"/>
      <c r="I666" s="224"/>
      <c r="J666" s="224"/>
    </row>
    <row r="667" spans="1:10">
      <c r="A667" s="223">
        <v>667</v>
      </c>
      <c r="B667" s="225" t="s">
        <v>983</v>
      </c>
      <c r="C667" s="226" t="s">
        <v>3371</v>
      </c>
      <c r="D667" s="224"/>
      <c r="E667" s="224"/>
      <c r="F667" s="224"/>
      <c r="G667" s="224"/>
      <c r="H667" s="224"/>
      <c r="I667" s="224"/>
      <c r="J667" s="224"/>
    </row>
    <row r="668" spans="1:10">
      <c r="A668" s="223">
        <v>668</v>
      </c>
      <c r="B668" s="225" t="s">
        <v>984</v>
      </c>
      <c r="C668" s="226" t="s">
        <v>986</v>
      </c>
      <c r="D668" s="224"/>
      <c r="E668" s="224"/>
      <c r="F668" s="224"/>
      <c r="G668" s="224"/>
      <c r="H668" s="224"/>
      <c r="I668" s="224"/>
      <c r="J668" s="224"/>
    </row>
    <row r="669" spans="1:10">
      <c r="A669" s="223">
        <v>669</v>
      </c>
      <c r="B669" s="225" t="s">
        <v>985</v>
      </c>
      <c r="C669" s="226" t="s">
        <v>986</v>
      </c>
      <c r="D669" s="224"/>
      <c r="E669" s="224"/>
      <c r="F669" s="224"/>
      <c r="G669" s="224"/>
      <c r="H669" s="224"/>
      <c r="I669" s="224"/>
      <c r="J669" s="224"/>
    </row>
    <row r="670" spans="1:10">
      <c r="A670" s="223">
        <v>670</v>
      </c>
      <c r="B670" s="225" t="s">
        <v>987</v>
      </c>
      <c r="C670" s="226" t="s">
        <v>986</v>
      </c>
      <c r="D670" s="224"/>
      <c r="E670" s="224"/>
      <c r="F670" s="224"/>
      <c r="G670" s="224"/>
      <c r="H670" s="224"/>
      <c r="I670" s="224"/>
      <c r="J670" s="224"/>
    </row>
    <row r="671" spans="1:10">
      <c r="A671" s="223">
        <v>671</v>
      </c>
      <c r="B671" s="225" t="s">
        <v>988</v>
      </c>
      <c r="C671" s="226" t="s">
        <v>3372</v>
      </c>
      <c r="D671" s="224"/>
      <c r="E671" s="224"/>
      <c r="F671" s="224"/>
      <c r="G671" s="224"/>
      <c r="H671" s="224"/>
      <c r="I671" s="224"/>
      <c r="J671" s="224"/>
    </row>
    <row r="672" spans="1:10">
      <c r="A672" s="223">
        <v>672</v>
      </c>
      <c r="B672" s="225" t="s">
        <v>989</v>
      </c>
      <c r="C672" s="226" t="s">
        <v>3372</v>
      </c>
      <c r="D672" s="224"/>
      <c r="E672" s="224"/>
      <c r="F672" s="224"/>
      <c r="G672" s="224"/>
      <c r="H672" s="224"/>
      <c r="I672" s="224"/>
      <c r="J672" s="224"/>
    </row>
    <row r="673" spans="1:10">
      <c r="A673" s="223">
        <v>673</v>
      </c>
      <c r="B673" s="225" t="s">
        <v>990</v>
      </c>
      <c r="C673" s="226" t="s">
        <v>3372</v>
      </c>
      <c r="D673" s="224"/>
      <c r="E673" s="224"/>
      <c r="F673" s="224"/>
      <c r="G673" s="224"/>
      <c r="H673" s="224"/>
      <c r="I673" s="224"/>
      <c r="J673" s="224"/>
    </row>
    <row r="674" spans="1:10">
      <c r="A674" s="223">
        <v>674</v>
      </c>
      <c r="B674" s="225" t="s">
        <v>991</v>
      </c>
      <c r="C674" s="226" t="s">
        <v>3373</v>
      </c>
      <c r="D674" s="224"/>
      <c r="E674" s="224"/>
      <c r="F674" s="224"/>
      <c r="G674" s="224"/>
      <c r="H674" s="224"/>
      <c r="I674" s="224"/>
      <c r="J674" s="224"/>
    </row>
    <row r="675" spans="1:10">
      <c r="A675" s="223">
        <v>675</v>
      </c>
      <c r="B675" s="225" t="s">
        <v>992</v>
      </c>
      <c r="C675" s="226" t="s">
        <v>993</v>
      </c>
      <c r="D675" s="224"/>
      <c r="E675" s="224"/>
      <c r="F675" s="224"/>
      <c r="G675" s="224"/>
      <c r="H675" s="224"/>
      <c r="I675" s="224"/>
      <c r="J675" s="224"/>
    </row>
    <row r="676" spans="1:10">
      <c r="A676" s="223">
        <v>676</v>
      </c>
      <c r="B676" s="225" t="s">
        <v>994</v>
      </c>
      <c r="C676" s="226" t="s">
        <v>993</v>
      </c>
      <c r="D676" s="224"/>
      <c r="E676" s="224"/>
      <c r="F676" s="224"/>
      <c r="G676" s="224"/>
      <c r="H676" s="224"/>
      <c r="I676" s="224"/>
      <c r="J676" s="224"/>
    </row>
    <row r="677" spans="1:10">
      <c r="A677" s="223">
        <v>677</v>
      </c>
      <c r="B677" s="225" t="s">
        <v>995</v>
      </c>
      <c r="C677" s="226" t="s">
        <v>993</v>
      </c>
      <c r="D677" s="224"/>
      <c r="E677" s="224"/>
      <c r="F677" s="224"/>
      <c r="G677" s="224"/>
      <c r="H677" s="224"/>
      <c r="I677" s="224"/>
      <c r="J677" s="224"/>
    </row>
    <row r="678" spans="1:10">
      <c r="A678" s="223">
        <v>678</v>
      </c>
      <c r="B678" s="225" t="s">
        <v>996</v>
      </c>
      <c r="C678" s="226" t="s">
        <v>997</v>
      </c>
      <c r="D678" s="224"/>
      <c r="E678" s="224"/>
      <c r="F678" s="224"/>
      <c r="G678" s="224"/>
      <c r="H678" s="224"/>
      <c r="I678" s="224"/>
      <c r="J678" s="224"/>
    </row>
    <row r="679" spans="1:10">
      <c r="A679" s="223">
        <v>679</v>
      </c>
      <c r="B679" s="225" t="s">
        <v>998</v>
      </c>
      <c r="C679" s="226" t="s">
        <v>997</v>
      </c>
      <c r="D679" s="224"/>
      <c r="E679" s="224"/>
      <c r="F679" s="224"/>
      <c r="G679" s="224"/>
      <c r="H679" s="224"/>
      <c r="I679" s="224"/>
      <c r="J679" s="224"/>
    </row>
    <row r="680" spans="1:10">
      <c r="A680" s="223">
        <v>680</v>
      </c>
      <c r="B680" s="225" t="s">
        <v>999</v>
      </c>
      <c r="C680" s="226" t="s">
        <v>997</v>
      </c>
      <c r="D680" s="224"/>
      <c r="E680" s="224"/>
      <c r="F680" s="224"/>
      <c r="G680" s="224"/>
      <c r="H680" s="224"/>
      <c r="I680" s="224"/>
      <c r="J680" s="224"/>
    </row>
    <row r="681" spans="1:10">
      <c r="A681" s="223">
        <v>681</v>
      </c>
      <c r="B681" s="225" t="s">
        <v>1000</v>
      </c>
      <c r="C681" s="226" t="s">
        <v>1001</v>
      </c>
      <c r="D681" s="224"/>
      <c r="E681" s="224"/>
      <c r="F681" s="224"/>
      <c r="G681" s="224"/>
      <c r="H681" s="224"/>
      <c r="I681" s="224"/>
      <c r="J681" s="224"/>
    </row>
    <row r="682" spans="1:10">
      <c r="A682" s="223">
        <v>682</v>
      </c>
      <c r="B682" s="225" t="s">
        <v>1002</v>
      </c>
      <c r="C682" s="226" t="s">
        <v>1001</v>
      </c>
      <c r="D682" s="224"/>
      <c r="E682" s="224"/>
      <c r="F682" s="224"/>
      <c r="G682" s="224"/>
      <c r="H682" s="224"/>
      <c r="I682" s="224"/>
      <c r="J682" s="224"/>
    </row>
    <row r="683" spans="1:10">
      <c r="A683" s="223">
        <v>683</v>
      </c>
      <c r="B683" s="225" t="s">
        <v>1003</v>
      </c>
      <c r="C683" s="226" t="s">
        <v>1001</v>
      </c>
      <c r="D683" s="224"/>
      <c r="E683" s="224"/>
      <c r="F683" s="224"/>
      <c r="G683" s="224"/>
      <c r="H683" s="224"/>
      <c r="I683" s="224"/>
      <c r="J683" s="224"/>
    </row>
    <row r="684" spans="1:10">
      <c r="A684" s="223">
        <v>684</v>
      </c>
      <c r="B684" s="225" t="s">
        <v>1004</v>
      </c>
      <c r="C684" s="226" t="s">
        <v>1005</v>
      </c>
      <c r="D684" s="224"/>
      <c r="E684" s="224"/>
      <c r="F684" s="224"/>
      <c r="G684" s="224"/>
      <c r="H684" s="224"/>
      <c r="I684" s="224"/>
      <c r="J684" s="224"/>
    </row>
    <row r="685" spans="1:10">
      <c r="A685" s="223">
        <v>685</v>
      </c>
      <c r="B685" s="225" t="s">
        <v>1006</v>
      </c>
      <c r="C685" s="226" t="s">
        <v>1005</v>
      </c>
      <c r="D685" s="224"/>
      <c r="E685" s="224"/>
      <c r="F685" s="224"/>
      <c r="G685" s="224"/>
      <c r="H685" s="224"/>
      <c r="I685" s="224"/>
      <c r="J685" s="224"/>
    </row>
    <row r="686" spans="1:10">
      <c r="A686" s="223">
        <v>686</v>
      </c>
      <c r="B686" s="225" t="s">
        <v>1007</v>
      </c>
      <c r="C686" s="226" t="s">
        <v>1005</v>
      </c>
      <c r="D686" s="224"/>
      <c r="E686" s="224"/>
      <c r="F686" s="224"/>
      <c r="G686" s="224"/>
      <c r="H686" s="224"/>
      <c r="I686" s="224"/>
      <c r="J686" s="224"/>
    </row>
    <row r="687" spans="1:10">
      <c r="A687" s="223">
        <v>687</v>
      </c>
      <c r="B687" s="225" t="s">
        <v>3374</v>
      </c>
      <c r="C687" s="226" t="s">
        <v>1008</v>
      </c>
      <c r="D687" s="224"/>
      <c r="E687" s="224"/>
      <c r="F687" s="224"/>
      <c r="G687" s="224"/>
      <c r="H687" s="224"/>
      <c r="I687" s="224"/>
      <c r="J687" s="224"/>
    </row>
    <row r="688" spans="1:10">
      <c r="A688" s="223">
        <v>688</v>
      </c>
      <c r="B688" s="225" t="s">
        <v>3375</v>
      </c>
      <c r="C688" s="226" t="s">
        <v>1008</v>
      </c>
      <c r="D688" s="224"/>
      <c r="E688" s="224"/>
      <c r="F688" s="224"/>
      <c r="G688" s="224"/>
      <c r="H688" s="224"/>
      <c r="I688" s="224"/>
      <c r="J688" s="224"/>
    </row>
    <row r="689" spans="1:10">
      <c r="A689" s="223">
        <v>689</v>
      </c>
      <c r="B689" s="225" t="s">
        <v>3376</v>
      </c>
      <c r="C689" s="226" t="s">
        <v>1008</v>
      </c>
      <c r="D689" s="224"/>
      <c r="E689" s="224"/>
      <c r="F689" s="224"/>
      <c r="G689" s="224"/>
      <c r="H689" s="224"/>
      <c r="I689" s="224"/>
      <c r="J689" s="224"/>
    </row>
    <row r="690" spans="1:10">
      <c r="A690" s="223">
        <v>690</v>
      </c>
      <c r="B690" s="225" t="s">
        <v>1009</v>
      </c>
      <c r="C690" s="226" t="s">
        <v>3377</v>
      </c>
      <c r="D690" s="224"/>
      <c r="E690" s="224"/>
      <c r="F690" s="224"/>
      <c r="G690" s="224"/>
      <c r="H690" s="224"/>
      <c r="I690" s="224"/>
      <c r="J690" s="224"/>
    </row>
    <row r="691" spans="1:10">
      <c r="A691" s="223">
        <v>691</v>
      </c>
      <c r="B691" s="225" t="s">
        <v>1010</v>
      </c>
      <c r="C691" s="226" t="s">
        <v>1011</v>
      </c>
      <c r="D691" s="224"/>
      <c r="E691" s="224"/>
      <c r="F691" s="224"/>
      <c r="G691" s="224"/>
      <c r="H691" s="224"/>
      <c r="I691" s="224"/>
      <c r="J691" s="224"/>
    </row>
    <row r="692" spans="1:10">
      <c r="A692" s="223">
        <v>692</v>
      </c>
      <c r="B692" s="225" t="s">
        <v>1012</v>
      </c>
      <c r="C692" s="226" t="s">
        <v>1011</v>
      </c>
      <c r="D692" s="224"/>
      <c r="E692" s="224"/>
      <c r="F692" s="224"/>
      <c r="G692" s="224"/>
      <c r="H692" s="224"/>
      <c r="I692" s="224"/>
      <c r="J692" s="224"/>
    </row>
    <row r="693" spans="1:10">
      <c r="A693" s="223">
        <v>693</v>
      </c>
      <c r="B693" s="225" t="s">
        <v>1013</v>
      </c>
      <c r="C693" s="226" t="s">
        <v>1011</v>
      </c>
      <c r="D693" s="224"/>
      <c r="E693" s="224"/>
      <c r="F693" s="224"/>
      <c r="G693" s="224"/>
      <c r="H693" s="224"/>
      <c r="I693" s="224"/>
      <c r="J693" s="224"/>
    </row>
    <row r="694" spans="1:10">
      <c r="A694" s="223">
        <v>694</v>
      </c>
      <c r="B694" s="225" t="s">
        <v>1014</v>
      </c>
      <c r="C694" s="226" t="s">
        <v>1015</v>
      </c>
      <c r="D694" s="224"/>
      <c r="E694" s="224"/>
      <c r="F694" s="224"/>
      <c r="G694" s="224"/>
      <c r="H694" s="224"/>
      <c r="I694" s="224"/>
      <c r="J694" s="224"/>
    </row>
    <row r="695" spans="1:10">
      <c r="A695" s="223">
        <v>695</v>
      </c>
      <c r="B695" s="225" t="s">
        <v>1016</v>
      </c>
      <c r="C695" s="226" t="s">
        <v>1017</v>
      </c>
      <c r="D695" s="224"/>
      <c r="E695" s="224"/>
      <c r="F695" s="224"/>
      <c r="G695" s="224"/>
      <c r="H695" s="224"/>
      <c r="I695" s="224"/>
      <c r="J695" s="224"/>
    </row>
    <row r="696" spans="1:10">
      <c r="A696" s="223">
        <v>696</v>
      </c>
      <c r="B696" s="225" t="s">
        <v>1018</v>
      </c>
      <c r="C696" s="226" t="s">
        <v>1017</v>
      </c>
      <c r="D696" s="224"/>
      <c r="E696" s="224"/>
      <c r="F696" s="224"/>
      <c r="G696" s="224"/>
      <c r="H696" s="224"/>
      <c r="I696" s="224"/>
      <c r="J696" s="224"/>
    </row>
    <row r="697" spans="1:10">
      <c r="A697" s="223">
        <v>697</v>
      </c>
      <c r="B697" s="225" t="s">
        <v>1019</v>
      </c>
      <c r="C697" s="226" t="s">
        <v>1020</v>
      </c>
      <c r="D697" s="224"/>
      <c r="E697" s="224"/>
      <c r="F697" s="224"/>
      <c r="G697" s="224"/>
      <c r="H697" s="224"/>
      <c r="I697" s="224"/>
      <c r="J697" s="224"/>
    </row>
    <row r="698" spans="1:10">
      <c r="A698" s="223">
        <v>698</v>
      </c>
      <c r="B698" s="225" t="s">
        <v>1021</v>
      </c>
      <c r="C698" s="226" t="s">
        <v>1020</v>
      </c>
      <c r="D698" s="224"/>
      <c r="E698" s="224"/>
      <c r="F698" s="224"/>
      <c r="G698" s="224"/>
      <c r="H698" s="224"/>
      <c r="I698" s="224"/>
      <c r="J698" s="224"/>
    </row>
    <row r="699" spans="1:10">
      <c r="A699" s="223">
        <v>699</v>
      </c>
      <c r="B699" s="225" t="s">
        <v>1022</v>
      </c>
      <c r="C699" s="226" t="s">
        <v>3378</v>
      </c>
      <c r="D699" s="224"/>
      <c r="E699" s="224"/>
      <c r="F699" s="224"/>
      <c r="G699" s="224"/>
      <c r="H699" s="224"/>
      <c r="I699" s="224"/>
      <c r="J699" s="224"/>
    </row>
    <row r="700" spans="1:10">
      <c r="A700" s="223">
        <v>700</v>
      </c>
      <c r="B700" s="225" t="s">
        <v>1023</v>
      </c>
      <c r="C700" s="226" t="s">
        <v>1024</v>
      </c>
      <c r="D700" s="224"/>
      <c r="E700" s="224"/>
      <c r="F700" s="224"/>
      <c r="G700" s="224"/>
      <c r="H700" s="224"/>
      <c r="I700" s="224"/>
      <c r="J700" s="224"/>
    </row>
    <row r="701" spans="1:10">
      <c r="A701" s="223">
        <v>701</v>
      </c>
      <c r="B701" s="225" t="s">
        <v>1025</v>
      </c>
      <c r="C701" s="226" t="s">
        <v>1024</v>
      </c>
      <c r="D701" s="224"/>
      <c r="E701" s="224"/>
      <c r="F701" s="224"/>
      <c r="G701" s="224"/>
      <c r="H701" s="224"/>
      <c r="I701" s="224"/>
      <c r="J701" s="224"/>
    </row>
    <row r="702" spans="1:10">
      <c r="A702" s="223">
        <v>702</v>
      </c>
      <c r="B702" s="225" t="s">
        <v>3379</v>
      </c>
      <c r="C702" s="226" t="s">
        <v>3380</v>
      </c>
      <c r="D702" s="224"/>
      <c r="E702" s="224"/>
      <c r="F702" s="224"/>
      <c r="G702" s="224"/>
      <c r="H702" s="224"/>
      <c r="I702" s="224"/>
      <c r="J702" s="224"/>
    </row>
    <row r="703" spans="1:10">
      <c r="A703" s="223">
        <v>703</v>
      </c>
      <c r="B703" s="225" t="s">
        <v>3381</v>
      </c>
      <c r="C703" s="226" t="s">
        <v>3382</v>
      </c>
      <c r="D703" s="224"/>
      <c r="E703" s="224"/>
      <c r="F703" s="224"/>
      <c r="G703" s="224"/>
      <c r="H703" s="224"/>
      <c r="I703" s="224"/>
      <c r="J703" s="224"/>
    </row>
    <row r="704" spans="1:10">
      <c r="A704" s="223">
        <v>704</v>
      </c>
      <c r="B704" s="225" t="s">
        <v>3383</v>
      </c>
      <c r="C704" s="226" t="s">
        <v>3384</v>
      </c>
      <c r="D704" s="224"/>
      <c r="E704" s="224"/>
      <c r="F704" s="224"/>
      <c r="G704" s="224"/>
      <c r="H704" s="224"/>
      <c r="I704" s="224"/>
      <c r="J704" s="224"/>
    </row>
    <row r="705" spans="1:10">
      <c r="A705" s="223">
        <v>705</v>
      </c>
      <c r="B705" s="225" t="s">
        <v>3385</v>
      </c>
      <c r="C705" s="226" t="s">
        <v>3386</v>
      </c>
      <c r="D705" s="224"/>
      <c r="E705" s="224"/>
      <c r="F705" s="224"/>
      <c r="G705" s="224"/>
      <c r="H705" s="224"/>
      <c r="I705" s="224"/>
      <c r="J705" s="224"/>
    </row>
    <row r="706" spans="1:10">
      <c r="A706" s="223">
        <v>706</v>
      </c>
      <c r="B706" s="225" t="s">
        <v>3387</v>
      </c>
      <c r="C706" s="226" t="s">
        <v>3388</v>
      </c>
      <c r="D706" s="224"/>
      <c r="E706" s="224"/>
      <c r="F706" s="224"/>
      <c r="G706" s="224"/>
      <c r="H706" s="224"/>
      <c r="I706" s="224"/>
      <c r="J706" s="224"/>
    </row>
    <row r="707" spans="1:10">
      <c r="A707" s="223">
        <v>707</v>
      </c>
      <c r="B707" s="225" t="s">
        <v>1026</v>
      </c>
      <c r="C707" s="226" t="s">
        <v>1027</v>
      </c>
      <c r="D707" s="224"/>
      <c r="E707" s="224"/>
      <c r="F707" s="224"/>
      <c r="G707" s="224"/>
      <c r="H707" s="224"/>
      <c r="I707" s="224"/>
      <c r="J707" s="224"/>
    </row>
    <row r="708" spans="1:10">
      <c r="A708" s="223">
        <v>708</v>
      </c>
      <c r="B708" s="225" t="s">
        <v>1028</v>
      </c>
      <c r="C708" s="226" t="s">
        <v>1027</v>
      </c>
      <c r="D708" s="224"/>
      <c r="E708" s="224"/>
      <c r="F708" s="224"/>
      <c r="G708" s="224"/>
      <c r="H708" s="224"/>
      <c r="I708" s="224"/>
      <c r="J708" s="224"/>
    </row>
    <row r="709" spans="1:10">
      <c r="A709" s="223">
        <v>709</v>
      </c>
      <c r="B709" s="225" t="s">
        <v>1029</v>
      </c>
      <c r="C709" s="226" t="s">
        <v>1027</v>
      </c>
      <c r="D709" s="224"/>
      <c r="E709" s="224"/>
      <c r="F709" s="224"/>
      <c r="G709" s="224"/>
      <c r="H709" s="224"/>
      <c r="I709" s="224"/>
      <c r="J709" s="224"/>
    </row>
    <row r="710" spans="1:10">
      <c r="A710" s="223">
        <v>710</v>
      </c>
      <c r="B710" s="225" t="s">
        <v>1030</v>
      </c>
      <c r="C710" s="226" t="s">
        <v>1031</v>
      </c>
      <c r="D710" s="224"/>
      <c r="E710" s="224"/>
      <c r="F710" s="224"/>
      <c r="G710" s="224"/>
      <c r="H710" s="224"/>
      <c r="I710" s="224"/>
      <c r="J710" s="224"/>
    </row>
    <row r="711" spans="1:10">
      <c r="A711" s="223">
        <v>711</v>
      </c>
      <c r="B711" s="225" t="s">
        <v>1032</v>
      </c>
      <c r="C711" s="226" t="s">
        <v>1031</v>
      </c>
      <c r="D711" s="224"/>
      <c r="E711" s="224"/>
      <c r="F711" s="224"/>
      <c r="G711" s="224"/>
      <c r="H711" s="224"/>
      <c r="I711" s="224"/>
      <c r="J711" s="224"/>
    </row>
    <row r="712" spans="1:10">
      <c r="A712" s="223">
        <v>712</v>
      </c>
      <c r="B712" s="225" t="s">
        <v>1033</v>
      </c>
      <c r="C712" s="226" t="s">
        <v>1031</v>
      </c>
      <c r="D712" s="224"/>
      <c r="E712" s="224"/>
      <c r="F712" s="224"/>
      <c r="G712" s="224"/>
      <c r="H712" s="224"/>
      <c r="I712" s="224"/>
      <c r="J712" s="224"/>
    </row>
    <row r="713" spans="1:10">
      <c r="A713" s="223">
        <v>713</v>
      </c>
      <c r="B713" s="225" t="s">
        <v>1034</v>
      </c>
      <c r="C713" s="226" t="s">
        <v>1035</v>
      </c>
      <c r="D713" s="224"/>
      <c r="E713" s="224"/>
      <c r="F713" s="224"/>
      <c r="G713" s="224"/>
      <c r="H713" s="224"/>
      <c r="I713" s="224"/>
      <c r="J713" s="224"/>
    </row>
    <row r="714" spans="1:10">
      <c r="A714" s="223">
        <v>714</v>
      </c>
      <c r="B714" s="225" t="s">
        <v>1036</v>
      </c>
      <c r="C714" s="226" t="s">
        <v>1035</v>
      </c>
      <c r="D714" s="224"/>
      <c r="E714" s="224"/>
      <c r="F714" s="224"/>
      <c r="G714" s="224"/>
      <c r="H714" s="224"/>
      <c r="I714" s="224"/>
      <c r="J714" s="224"/>
    </row>
    <row r="715" spans="1:10">
      <c r="A715" s="223">
        <v>715</v>
      </c>
      <c r="B715" s="225" t="s">
        <v>1037</v>
      </c>
      <c r="C715" s="226" t="s">
        <v>1035</v>
      </c>
      <c r="D715" s="224"/>
      <c r="E715" s="224"/>
      <c r="F715" s="224"/>
      <c r="G715" s="224"/>
      <c r="H715" s="224"/>
      <c r="I715" s="224"/>
      <c r="J715" s="224"/>
    </row>
    <row r="716" spans="1:10">
      <c r="A716" s="223">
        <v>716</v>
      </c>
      <c r="B716" s="225" t="s">
        <v>1038</v>
      </c>
      <c r="C716" s="226" t="s">
        <v>1039</v>
      </c>
      <c r="D716" s="224"/>
      <c r="E716" s="224"/>
      <c r="F716" s="224"/>
      <c r="G716" s="224"/>
      <c r="H716" s="224"/>
      <c r="I716" s="224"/>
      <c r="J716" s="224"/>
    </row>
    <row r="717" spans="1:10">
      <c r="A717" s="223">
        <v>717</v>
      </c>
      <c r="B717" s="225" t="s">
        <v>1040</v>
      </c>
      <c r="C717" s="226" t="s">
        <v>1039</v>
      </c>
      <c r="D717" s="224"/>
      <c r="E717" s="224"/>
      <c r="F717" s="224"/>
      <c r="G717" s="224"/>
      <c r="H717" s="224"/>
      <c r="I717" s="224"/>
      <c r="J717" s="224"/>
    </row>
    <row r="718" spans="1:10" ht="25.5">
      <c r="A718" s="223">
        <v>718</v>
      </c>
      <c r="B718" s="225" t="s">
        <v>3389</v>
      </c>
      <c r="C718" s="226" t="s">
        <v>3390</v>
      </c>
      <c r="D718" s="224"/>
      <c r="E718" s="224"/>
      <c r="F718" s="224"/>
      <c r="G718" s="224"/>
      <c r="H718" s="224"/>
      <c r="I718" s="224"/>
      <c r="J718" s="224"/>
    </row>
    <row r="719" spans="1:10">
      <c r="A719" s="223">
        <v>719</v>
      </c>
      <c r="B719" s="225" t="s">
        <v>3391</v>
      </c>
      <c r="C719" s="226" t="s">
        <v>3392</v>
      </c>
      <c r="D719" s="224"/>
      <c r="E719" s="224"/>
      <c r="F719" s="224"/>
      <c r="G719" s="224"/>
      <c r="H719" s="224"/>
      <c r="I719" s="224"/>
      <c r="J719" s="224"/>
    </row>
    <row r="720" spans="1:10">
      <c r="A720" s="223">
        <v>720</v>
      </c>
      <c r="B720" s="225" t="s">
        <v>3393</v>
      </c>
      <c r="C720" s="226" t="s">
        <v>3394</v>
      </c>
      <c r="D720" s="224"/>
      <c r="E720" s="224"/>
      <c r="F720" s="224"/>
      <c r="G720" s="224"/>
      <c r="H720" s="224"/>
      <c r="I720" s="224"/>
      <c r="J720" s="224"/>
    </row>
    <row r="721" spans="1:10">
      <c r="A721" s="223">
        <v>721</v>
      </c>
      <c r="B721" s="225" t="s">
        <v>3395</v>
      </c>
      <c r="C721" s="226" t="s">
        <v>3394</v>
      </c>
      <c r="D721" s="224"/>
      <c r="E721" s="224"/>
      <c r="F721" s="224"/>
      <c r="G721" s="224"/>
      <c r="H721" s="224"/>
      <c r="I721" s="224"/>
      <c r="J721" s="224"/>
    </row>
    <row r="722" spans="1:10">
      <c r="A722" s="223">
        <v>722</v>
      </c>
      <c r="B722" s="225" t="s">
        <v>3396</v>
      </c>
      <c r="C722" s="226" t="s">
        <v>3397</v>
      </c>
      <c r="D722" s="224"/>
      <c r="E722" s="224"/>
      <c r="F722" s="224"/>
      <c r="G722" s="224"/>
      <c r="H722" s="224"/>
      <c r="I722" s="224"/>
      <c r="J722" s="224"/>
    </row>
    <row r="723" spans="1:10">
      <c r="A723" s="223">
        <v>723</v>
      </c>
      <c r="B723" s="225" t="s">
        <v>3398</v>
      </c>
      <c r="C723" s="226" t="s">
        <v>3399</v>
      </c>
      <c r="D723" s="224"/>
      <c r="E723" s="224"/>
      <c r="F723" s="224"/>
      <c r="G723" s="224"/>
      <c r="H723" s="224"/>
      <c r="I723" s="224"/>
      <c r="J723" s="224"/>
    </row>
    <row r="724" spans="1:10">
      <c r="A724" s="223">
        <v>724</v>
      </c>
      <c r="B724" s="225" t="s">
        <v>1041</v>
      </c>
      <c r="C724" s="226" t="s">
        <v>1043</v>
      </c>
      <c r="D724" s="224"/>
      <c r="E724" s="224"/>
      <c r="F724" s="224"/>
      <c r="G724" s="224"/>
      <c r="H724" s="224"/>
      <c r="I724" s="224"/>
      <c r="J724" s="224"/>
    </row>
    <row r="725" spans="1:10">
      <c r="A725" s="223">
        <v>725</v>
      </c>
      <c r="B725" s="225" t="s">
        <v>1042</v>
      </c>
      <c r="C725" s="226" t="s">
        <v>1043</v>
      </c>
      <c r="D725" s="224"/>
      <c r="E725" s="224"/>
      <c r="F725" s="224"/>
      <c r="G725" s="224"/>
      <c r="H725" s="224"/>
      <c r="I725" s="224"/>
      <c r="J725" s="224"/>
    </row>
    <row r="726" spans="1:10">
      <c r="A726" s="223">
        <v>726</v>
      </c>
      <c r="B726" s="225" t="s">
        <v>1044</v>
      </c>
      <c r="C726" s="226" t="s">
        <v>3400</v>
      </c>
      <c r="D726" s="224"/>
      <c r="E726" s="224"/>
      <c r="F726" s="224"/>
      <c r="G726" s="224"/>
      <c r="H726" s="224"/>
      <c r="I726" s="224"/>
      <c r="J726" s="224"/>
    </row>
    <row r="727" spans="1:10">
      <c r="A727" s="223">
        <v>727</v>
      </c>
      <c r="B727" s="225" t="s">
        <v>1045</v>
      </c>
      <c r="C727" s="226" t="s">
        <v>3400</v>
      </c>
      <c r="D727" s="224"/>
      <c r="E727" s="224"/>
      <c r="F727" s="224"/>
      <c r="G727" s="224"/>
      <c r="H727" s="224"/>
      <c r="I727" s="224"/>
      <c r="J727" s="224"/>
    </row>
    <row r="728" spans="1:10">
      <c r="A728" s="223">
        <v>728</v>
      </c>
      <c r="B728" s="225" t="s">
        <v>1046</v>
      </c>
      <c r="C728" s="226" t="s">
        <v>3401</v>
      </c>
      <c r="D728" s="224"/>
      <c r="E728" s="224"/>
      <c r="F728" s="224"/>
      <c r="G728" s="224"/>
      <c r="H728" s="224"/>
      <c r="I728" s="224"/>
      <c r="J728" s="224"/>
    </row>
    <row r="729" spans="1:10">
      <c r="A729" s="223">
        <v>729</v>
      </c>
      <c r="B729" s="225" t="s">
        <v>1047</v>
      </c>
      <c r="C729" s="226" t="s">
        <v>3401</v>
      </c>
      <c r="D729" s="224"/>
      <c r="E729" s="224"/>
      <c r="F729" s="224"/>
      <c r="G729" s="224"/>
      <c r="H729" s="224"/>
      <c r="I729" s="224"/>
      <c r="J729" s="224"/>
    </row>
    <row r="730" spans="1:10">
      <c r="A730" s="223">
        <v>730</v>
      </c>
      <c r="B730" s="225" t="s">
        <v>1048</v>
      </c>
      <c r="C730" s="226" t="s">
        <v>3402</v>
      </c>
      <c r="D730" s="224"/>
      <c r="E730" s="224"/>
      <c r="F730" s="224"/>
      <c r="G730" s="224"/>
      <c r="H730" s="224"/>
      <c r="I730" s="224"/>
      <c r="J730" s="224"/>
    </row>
    <row r="731" spans="1:10">
      <c r="A731" s="223">
        <v>731</v>
      </c>
      <c r="B731" s="225" t="s">
        <v>1049</v>
      </c>
      <c r="C731" s="226" t="s">
        <v>3402</v>
      </c>
      <c r="D731" s="224"/>
      <c r="E731" s="224"/>
      <c r="F731" s="224"/>
      <c r="G731" s="224"/>
      <c r="H731" s="224"/>
      <c r="I731" s="224"/>
      <c r="J731" s="224"/>
    </row>
    <row r="732" spans="1:10">
      <c r="A732" s="223">
        <v>732</v>
      </c>
      <c r="B732" s="225" t="s">
        <v>1050</v>
      </c>
      <c r="C732" s="226" t="s">
        <v>3403</v>
      </c>
      <c r="D732" s="224"/>
      <c r="E732" s="224"/>
      <c r="F732" s="224"/>
      <c r="G732" s="224"/>
      <c r="H732" s="224"/>
      <c r="I732" s="224"/>
      <c r="J732" s="224"/>
    </row>
    <row r="733" spans="1:10">
      <c r="A733" s="223">
        <v>733</v>
      </c>
      <c r="B733" s="225" t="s">
        <v>1051</v>
      </c>
      <c r="C733" s="226" t="s">
        <v>3404</v>
      </c>
      <c r="D733" s="224"/>
      <c r="E733" s="224"/>
      <c r="F733" s="224"/>
      <c r="G733" s="224"/>
      <c r="H733" s="224"/>
      <c r="I733" s="224"/>
      <c r="J733" s="224"/>
    </row>
    <row r="734" spans="1:10">
      <c r="A734" s="223">
        <v>734</v>
      </c>
      <c r="B734" s="225" t="s">
        <v>1052</v>
      </c>
      <c r="C734" s="226" t="s">
        <v>3404</v>
      </c>
      <c r="D734" s="224"/>
      <c r="E734" s="224"/>
      <c r="F734" s="224"/>
      <c r="G734" s="224"/>
      <c r="H734" s="224"/>
      <c r="I734" s="224"/>
      <c r="J734" s="224"/>
    </row>
    <row r="735" spans="1:10">
      <c r="A735" s="223">
        <v>735</v>
      </c>
      <c r="B735" s="225" t="s">
        <v>1053</v>
      </c>
      <c r="C735" s="226" t="s">
        <v>3404</v>
      </c>
      <c r="D735" s="224"/>
      <c r="E735" s="224"/>
      <c r="F735" s="224"/>
      <c r="G735" s="224"/>
      <c r="H735" s="224"/>
      <c r="I735" s="224"/>
      <c r="J735" s="224"/>
    </row>
    <row r="736" spans="1:10">
      <c r="A736" s="223">
        <v>736</v>
      </c>
      <c r="B736" s="225" t="s">
        <v>1054</v>
      </c>
      <c r="C736" s="226" t="s">
        <v>3405</v>
      </c>
      <c r="D736" s="224"/>
      <c r="E736" s="224"/>
      <c r="F736" s="224"/>
      <c r="G736" s="224"/>
      <c r="H736" s="224"/>
      <c r="I736" s="224"/>
      <c r="J736" s="224"/>
    </row>
    <row r="737" spans="1:10">
      <c r="A737" s="223">
        <v>737</v>
      </c>
      <c r="B737" s="225" t="s">
        <v>1055</v>
      </c>
      <c r="C737" s="226" t="s">
        <v>3405</v>
      </c>
      <c r="D737" s="224"/>
      <c r="E737" s="224"/>
      <c r="F737" s="224"/>
      <c r="G737" s="224"/>
      <c r="H737" s="224"/>
      <c r="I737" s="224"/>
      <c r="J737" s="224"/>
    </row>
    <row r="738" spans="1:10">
      <c r="A738" s="223">
        <v>738</v>
      </c>
      <c r="B738" s="225" t="s">
        <v>1056</v>
      </c>
      <c r="C738" s="226" t="s">
        <v>3405</v>
      </c>
      <c r="D738" s="224"/>
      <c r="E738" s="224"/>
      <c r="F738" s="224"/>
      <c r="G738" s="224"/>
      <c r="H738" s="224"/>
      <c r="I738" s="224"/>
      <c r="J738" s="224"/>
    </row>
    <row r="739" spans="1:10">
      <c r="A739" s="223">
        <v>739</v>
      </c>
      <c r="B739" s="225" t="s">
        <v>1057</v>
      </c>
      <c r="C739" s="226" t="s">
        <v>3406</v>
      </c>
      <c r="D739" s="224"/>
      <c r="E739" s="224"/>
      <c r="F739" s="224"/>
      <c r="G739" s="224"/>
      <c r="H739" s="224"/>
      <c r="I739" s="224"/>
      <c r="J739" s="224"/>
    </row>
    <row r="740" spans="1:10">
      <c r="A740" s="223">
        <v>740</v>
      </c>
      <c r="B740" s="225" t="s">
        <v>1058</v>
      </c>
      <c r="C740" s="226" t="s">
        <v>3407</v>
      </c>
      <c r="D740" s="224"/>
      <c r="E740" s="224"/>
      <c r="F740" s="224"/>
      <c r="G740" s="224"/>
      <c r="H740" s="224"/>
      <c r="I740" s="224"/>
      <c r="J740" s="224"/>
    </row>
    <row r="741" spans="1:10">
      <c r="A741" s="223">
        <v>741</v>
      </c>
      <c r="B741" s="225" t="s">
        <v>1059</v>
      </c>
      <c r="C741" s="226" t="s">
        <v>3407</v>
      </c>
      <c r="D741" s="224"/>
      <c r="E741" s="224"/>
      <c r="F741" s="224"/>
      <c r="G741" s="224"/>
      <c r="H741" s="224"/>
      <c r="I741" s="224"/>
      <c r="J741" s="224"/>
    </row>
    <row r="742" spans="1:10">
      <c r="A742" s="223">
        <v>742</v>
      </c>
      <c r="B742" s="225" t="s">
        <v>1060</v>
      </c>
      <c r="C742" s="226" t="s">
        <v>3407</v>
      </c>
      <c r="D742" s="224"/>
      <c r="E742" s="224"/>
      <c r="F742" s="224"/>
      <c r="G742" s="224"/>
      <c r="H742" s="224"/>
      <c r="I742" s="224"/>
      <c r="J742" s="224"/>
    </row>
    <row r="743" spans="1:10">
      <c r="A743" s="223">
        <v>743</v>
      </c>
      <c r="B743" s="225" t="s">
        <v>1061</v>
      </c>
      <c r="C743" s="226" t="s">
        <v>3407</v>
      </c>
      <c r="D743" s="224"/>
      <c r="E743" s="224"/>
      <c r="F743" s="224"/>
      <c r="G743" s="224"/>
      <c r="H743" s="224"/>
      <c r="I743" s="224"/>
      <c r="J743" s="224"/>
    </row>
    <row r="744" spans="1:10">
      <c r="A744" s="223">
        <v>744</v>
      </c>
      <c r="B744" s="225" t="s">
        <v>1062</v>
      </c>
      <c r="C744" s="226" t="s">
        <v>3408</v>
      </c>
      <c r="D744" s="224"/>
      <c r="E744" s="224"/>
      <c r="F744" s="224"/>
      <c r="G744" s="224"/>
      <c r="H744" s="224"/>
      <c r="I744" s="224"/>
      <c r="J744" s="224"/>
    </row>
    <row r="745" spans="1:10">
      <c r="A745" s="223">
        <v>745</v>
      </c>
      <c r="B745" s="225" t="s">
        <v>1063</v>
      </c>
      <c r="C745" s="226" t="s">
        <v>3408</v>
      </c>
      <c r="D745" s="224"/>
      <c r="E745" s="224"/>
      <c r="F745" s="224"/>
      <c r="G745" s="224"/>
      <c r="H745" s="224"/>
      <c r="I745" s="224"/>
      <c r="J745" s="224"/>
    </row>
    <row r="746" spans="1:10">
      <c r="A746" s="223">
        <v>746</v>
      </c>
      <c r="B746" s="225" t="s">
        <v>1064</v>
      </c>
      <c r="C746" s="226" t="s">
        <v>3409</v>
      </c>
      <c r="D746" s="224"/>
      <c r="E746" s="224"/>
      <c r="F746" s="224"/>
      <c r="G746" s="224"/>
      <c r="H746" s="224"/>
      <c r="I746" s="224"/>
      <c r="J746" s="224"/>
    </row>
    <row r="747" spans="1:10">
      <c r="A747" s="223">
        <v>747</v>
      </c>
      <c r="B747" s="225" t="s">
        <v>1065</v>
      </c>
      <c r="C747" s="226" t="s">
        <v>3409</v>
      </c>
      <c r="D747" s="224"/>
      <c r="E747" s="224"/>
      <c r="F747" s="224"/>
      <c r="G747" s="224"/>
      <c r="H747" s="224"/>
      <c r="I747" s="224"/>
      <c r="J747" s="224"/>
    </row>
    <row r="748" spans="1:10">
      <c r="A748" s="223">
        <v>748</v>
      </c>
      <c r="B748" s="225" t="s">
        <v>1066</v>
      </c>
      <c r="C748" s="226" t="s">
        <v>3410</v>
      </c>
      <c r="D748" s="224"/>
      <c r="E748" s="224"/>
      <c r="F748" s="224"/>
      <c r="G748" s="224"/>
      <c r="H748" s="224"/>
      <c r="I748" s="224"/>
      <c r="J748" s="224"/>
    </row>
    <row r="749" spans="1:10">
      <c r="A749" s="223">
        <v>749</v>
      </c>
      <c r="B749" s="225" t="s">
        <v>1067</v>
      </c>
      <c r="C749" s="226" t="s">
        <v>3410</v>
      </c>
      <c r="D749" s="224"/>
      <c r="E749" s="224"/>
      <c r="F749" s="224"/>
      <c r="G749" s="224"/>
      <c r="H749" s="224"/>
      <c r="I749" s="224"/>
      <c r="J749" s="224"/>
    </row>
    <row r="750" spans="1:10">
      <c r="A750" s="223">
        <v>750</v>
      </c>
      <c r="B750" s="225" t="s">
        <v>1068</v>
      </c>
      <c r="C750" s="226" t="s">
        <v>3411</v>
      </c>
      <c r="D750" s="224"/>
      <c r="E750" s="224"/>
      <c r="F750" s="224"/>
      <c r="G750" s="224"/>
      <c r="H750" s="224"/>
      <c r="I750" s="224"/>
      <c r="J750" s="224"/>
    </row>
    <row r="751" spans="1:10">
      <c r="A751" s="223">
        <v>751</v>
      </c>
      <c r="B751" s="225" t="s">
        <v>1069</v>
      </c>
      <c r="C751" s="226" t="s">
        <v>3412</v>
      </c>
      <c r="D751" s="224"/>
      <c r="E751" s="224"/>
      <c r="F751" s="224"/>
      <c r="G751" s="224"/>
      <c r="H751" s="224"/>
      <c r="I751" s="224"/>
      <c r="J751" s="224"/>
    </row>
    <row r="752" spans="1:10">
      <c r="A752" s="223">
        <v>752</v>
      </c>
      <c r="B752" s="225" t="s">
        <v>1070</v>
      </c>
      <c r="C752" s="226" t="s">
        <v>3412</v>
      </c>
      <c r="D752" s="224"/>
      <c r="E752" s="224"/>
      <c r="F752" s="224"/>
      <c r="G752" s="224"/>
      <c r="H752" s="224"/>
      <c r="I752" s="224"/>
      <c r="J752" s="224"/>
    </row>
    <row r="753" spans="1:10">
      <c r="A753" s="223">
        <v>753</v>
      </c>
      <c r="B753" s="225" t="s">
        <v>1071</v>
      </c>
      <c r="C753" s="226" t="s">
        <v>3412</v>
      </c>
      <c r="D753" s="224"/>
      <c r="E753" s="224"/>
      <c r="F753" s="224"/>
      <c r="G753" s="224"/>
      <c r="H753" s="224"/>
      <c r="I753" s="224"/>
      <c r="J753" s="224"/>
    </row>
    <row r="754" spans="1:10">
      <c r="A754" s="223">
        <v>754</v>
      </c>
      <c r="B754" s="225" t="s">
        <v>1072</v>
      </c>
      <c r="C754" s="226" t="s">
        <v>1073</v>
      </c>
      <c r="D754" s="224"/>
      <c r="E754" s="224"/>
      <c r="F754" s="224"/>
      <c r="G754" s="224"/>
      <c r="H754" s="224"/>
      <c r="I754" s="224"/>
      <c r="J754" s="224"/>
    </row>
    <row r="755" spans="1:10">
      <c r="A755" s="223">
        <v>755</v>
      </c>
      <c r="B755" s="225" t="s">
        <v>1074</v>
      </c>
      <c r="C755" s="226" t="s">
        <v>1073</v>
      </c>
      <c r="D755" s="224"/>
      <c r="E755" s="224"/>
      <c r="F755" s="224"/>
      <c r="G755" s="224"/>
      <c r="H755" s="224"/>
      <c r="I755" s="224"/>
      <c r="J755" s="224"/>
    </row>
    <row r="756" spans="1:10">
      <c r="A756" s="223">
        <v>756</v>
      </c>
      <c r="B756" s="225" t="s">
        <v>1075</v>
      </c>
      <c r="C756" s="226" t="s">
        <v>1073</v>
      </c>
      <c r="D756" s="224"/>
      <c r="E756" s="224"/>
      <c r="F756" s="224"/>
      <c r="G756" s="224"/>
      <c r="H756" s="224"/>
      <c r="I756" s="224"/>
      <c r="J756" s="224"/>
    </row>
    <row r="757" spans="1:10">
      <c r="A757" s="223">
        <v>757</v>
      </c>
      <c r="B757" s="225" t="s">
        <v>1076</v>
      </c>
      <c r="C757" s="226" t="s">
        <v>1080</v>
      </c>
      <c r="D757" s="224"/>
      <c r="E757" s="224"/>
      <c r="F757" s="224"/>
      <c r="G757" s="224"/>
      <c r="H757" s="224"/>
      <c r="I757" s="224"/>
      <c r="J757" s="224"/>
    </row>
    <row r="758" spans="1:10">
      <c r="A758" s="223">
        <v>758</v>
      </c>
      <c r="B758" s="225" t="s">
        <v>1077</v>
      </c>
      <c r="C758" s="226" t="s">
        <v>1080</v>
      </c>
      <c r="D758" s="224"/>
      <c r="E758" s="224"/>
      <c r="F758" s="224"/>
      <c r="G758" s="224"/>
      <c r="H758" s="224"/>
      <c r="I758" s="224"/>
      <c r="J758" s="224"/>
    </row>
    <row r="759" spans="1:10" ht="25.5">
      <c r="A759" s="223">
        <v>759</v>
      </c>
      <c r="B759" s="225" t="s">
        <v>1078</v>
      </c>
      <c r="C759" s="226" t="s">
        <v>3413</v>
      </c>
      <c r="D759" s="224"/>
      <c r="E759" s="224"/>
      <c r="F759" s="224"/>
      <c r="G759" s="224"/>
      <c r="H759" s="224"/>
      <c r="I759" s="224"/>
      <c r="J759" s="224"/>
    </row>
    <row r="760" spans="1:10">
      <c r="A760" s="223">
        <v>760</v>
      </c>
      <c r="B760" s="225" t="s">
        <v>1079</v>
      </c>
      <c r="C760" s="226" t="s">
        <v>3414</v>
      </c>
      <c r="D760" s="224"/>
      <c r="E760" s="224"/>
      <c r="F760" s="224"/>
      <c r="G760" s="224"/>
      <c r="H760" s="224"/>
      <c r="I760" s="224"/>
      <c r="J760" s="224"/>
    </row>
    <row r="761" spans="1:10">
      <c r="A761" s="223">
        <v>761</v>
      </c>
      <c r="B761" s="225" t="s">
        <v>3415</v>
      </c>
      <c r="C761" s="226" t="s">
        <v>3416</v>
      </c>
      <c r="D761" s="224"/>
      <c r="E761" s="224"/>
      <c r="F761" s="224"/>
      <c r="G761" s="224"/>
      <c r="H761" s="224"/>
      <c r="I761" s="224"/>
      <c r="J761" s="224"/>
    </row>
    <row r="762" spans="1:10">
      <c r="A762" s="223">
        <v>762</v>
      </c>
      <c r="B762" s="225" t="s">
        <v>1081</v>
      </c>
      <c r="C762" s="226" t="s">
        <v>3417</v>
      </c>
      <c r="D762" s="224"/>
      <c r="E762" s="224"/>
      <c r="F762" s="224"/>
      <c r="G762" s="224"/>
      <c r="H762" s="224"/>
      <c r="I762" s="224"/>
      <c r="J762" s="224"/>
    </row>
    <row r="763" spans="1:10">
      <c r="A763" s="223">
        <v>763</v>
      </c>
      <c r="B763" s="225" t="s">
        <v>1082</v>
      </c>
      <c r="C763" s="226" t="s">
        <v>3417</v>
      </c>
      <c r="D763" s="224"/>
      <c r="E763" s="224"/>
      <c r="F763" s="224"/>
      <c r="G763" s="224"/>
      <c r="H763" s="224"/>
      <c r="I763" s="224"/>
      <c r="J763" s="224"/>
    </row>
    <row r="764" spans="1:10">
      <c r="A764" s="223">
        <v>764</v>
      </c>
      <c r="B764" s="225" t="s">
        <v>1083</v>
      </c>
      <c r="C764" s="226" t="s">
        <v>3417</v>
      </c>
      <c r="D764" s="224"/>
      <c r="E764" s="224"/>
      <c r="F764" s="224"/>
      <c r="G764" s="224"/>
      <c r="H764" s="224"/>
      <c r="I764" s="224"/>
      <c r="J764" s="224"/>
    </row>
    <row r="765" spans="1:10">
      <c r="A765" s="223">
        <v>765</v>
      </c>
      <c r="B765" s="225" t="s">
        <v>1084</v>
      </c>
      <c r="C765" s="226" t="s">
        <v>3418</v>
      </c>
      <c r="D765" s="224"/>
      <c r="E765" s="224"/>
      <c r="F765" s="224"/>
      <c r="G765" s="224"/>
      <c r="H765" s="224"/>
      <c r="I765" s="224"/>
      <c r="J765" s="224"/>
    </row>
    <row r="766" spans="1:10">
      <c r="A766" s="223">
        <v>766</v>
      </c>
      <c r="B766" s="225" t="s">
        <v>1085</v>
      </c>
      <c r="C766" s="226" t="s">
        <v>1086</v>
      </c>
      <c r="D766" s="224"/>
      <c r="E766" s="224"/>
      <c r="F766" s="224"/>
      <c r="G766" s="224"/>
      <c r="H766" s="224"/>
      <c r="I766" s="224"/>
      <c r="J766" s="224"/>
    </row>
    <row r="767" spans="1:10">
      <c r="A767" s="223">
        <v>767</v>
      </c>
      <c r="B767" s="225" t="s">
        <v>1087</v>
      </c>
      <c r="C767" s="226" t="s">
        <v>1086</v>
      </c>
      <c r="D767" s="224"/>
      <c r="E767" s="224"/>
      <c r="F767" s="224"/>
      <c r="G767" s="224"/>
      <c r="H767" s="224"/>
      <c r="I767" s="224"/>
      <c r="J767" s="224"/>
    </row>
    <row r="768" spans="1:10">
      <c r="A768" s="223">
        <v>768</v>
      </c>
      <c r="B768" s="225" t="s">
        <v>1088</v>
      </c>
      <c r="C768" s="226" t="s">
        <v>1086</v>
      </c>
      <c r="D768" s="224"/>
      <c r="E768" s="224"/>
      <c r="F768" s="224"/>
      <c r="G768" s="224"/>
      <c r="H768" s="224"/>
      <c r="I768" s="224"/>
      <c r="J768" s="224"/>
    </row>
    <row r="769" spans="1:10">
      <c r="A769" s="223">
        <v>769</v>
      </c>
      <c r="B769" s="225" t="s">
        <v>1089</v>
      </c>
      <c r="C769" s="226" t="s">
        <v>1090</v>
      </c>
      <c r="D769" s="224"/>
      <c r="E769" s="224"/>
      <c r="F769" s="224"/>
      <c r="G769" s="224"/>
      <c r="H769" s="224"/>
      <c r="I769" s="224"/>
      <c r="J769" s="224"/>
    </row>
    <row r="770" spans="1:10">
      <c r="A770" s="223">
        <v>770</v>
      </c>
      <c r="B770" s="225" t="s">
        <v>1091</v>
      </c>
      <c r="C770" s="226" t="s">
        <v>1090</v>
      </c>
      <c r="D770" s="224"/>
      <c r="E770" s="224"/>
      <c r="F770" s="224"/>
      <c r="G770" s="224"/>
      <c r="H770" s="224"/>
      <c r="I770" s="224"/>
      <c r="J770" s="224"/>
    </row>
    <row r="771" spans="1:10">
      <c r="A771" s="223">
        <v>771</v>
      </c>
      <c r="B771" s="225" t="s">
        <v>1092</v>
      </c>
      <c r="C771" s="226" t="s">
        <v>1090</v>
      </c>
      <c r="D771" s="224"/>
      <c r="E771" s="224"/>
      <c r="F771" s="224"/>
      <c r="G771" s="224"/>
      <c r="H771" s="224"/>
      <c r="I771" s="224"/>
      <c r="J771" s="224"/>
    </row>
    <row r="772" spans="1:10">
      <c r="A772" s="223">
        <v>772</v>
      </c>
      <c r="B772" s="225" t="s">
        <v>1093</v>
      </c>
      <c r="C772" s="226" t="s">
        <v>3419</v>
      </c>
      <c r="D772" s="224"/>
      <c r="E772" s="224"/>
      <c r="F772" s="224"/>
      <c r="G772" s="224"/>
      <c r="H772" s="224"/>
      <c r="I772" s="224"/>
      <c r="J772" s="224"/>
    </row>
    <row r="773" spans="1:10">
      <c r="A773" s="223">
        <v>773</v>
      </c>
      <c r="B773" s="225" t="s">
        <v>1094</v>
      </c>
      <c r="C773" s="226" t="s">
        <v>3419</v>
      </c>
      <c r="D773" s="224"/>
      <c r="E773" s="224"/>
      <c r="F773" s="224"/>
      <c r="G773" s="224"/>
      <c r="H773" s="224"/>
      <c r="I773" s="224"/>
      <c r="J773" s="224"/>
    </row>
    <row r="774" spans="1:10">
      <c r="A774" s="223">
        <v>774</v>
      </c>
      <c r="B774" s="225" t="s">
        <v>1095</v>
      </c>
      <c r="C774" s="226" t="s">
        <v>3419</v>
      </c>
      <c r="D774" s="224"/>
      <c r="E774" s="224"/>
      <c r="F774" s="224"/>
      <c r="G774" s="224"/>
      <c r="H774" s="224"/>
      <c r="I774" s="224"/>
      <c r="J774" s="224"/>
    </row>
    <row r="775" spans="1:10">
      <c r="A775" s="223">
        <v>775</v>
      </c>
      <c r="B775" s="225" t="s">
        <v>1096</v>
      </c>
      <c r="C775" s="226" t="s">
        <v>1097</v>
      </c>
      <c r="D775" s="224"/>
      <c r="E775" s="224"/>
      <c r="F775" s="224"/>
      <c r="G775" s="224"/>
      <c r="H775" s="224"/>
      <c r="I775" s="224"/>
      <c r="J775" s="224"/>
    </row>
    <row r="776" spans="1:10">
      <c r="A776" s="223">
        <v>776</v>
      </c>
      <c r="B776" s="225" t="s">
        <v>1098</v>
      </c>
      <c r="C776" s="226" t="s">
        <v>1097</v>
      </c>
      <c r="D776" s="224"/>
      <c r="E776" s="224"/>
      <c r="F776" s="224"/>
      <c r="G776" s="224"/>
      <c r="H776" s="224"/>
      <c r="I776" s="224"/>
      <c r="J776" s="224"/>
    </row>
    <row r="777" spans="1:10">
      <c r="A777" s="223">
        <v>777</v>
      </c>
      <c r="B777" s="225" t="s">
        <v>1099</v>
      </c>
      <c r="C777" s="226" t="s">
        <v>1097</v>
      </c>
      <c r="D777" s="224"/>
      <c r="E777" s="224"/>
      <c r="F777" s="224"/>
      <c r="G777" s="224"/>
      <c r="H777" s="224"/>
      <c r="I777" s="224"/>
      <c r="J777" s="224"/>
    </row>
    <row r="778" spans="1:10">
      <c r="A778" s="223">
        <v>778</v>
      </c>
      <c r="B778" s="225" t="s">
        <v>1100</v>
      </c>
      <c r="C778" s="226" t="s">
        <v>1101</v>
      </c>
      <c r="D778" s="224"/>
      <c r="E778" s="224"/>
      <c r="F778" s="224"/>
      <c r="G778" s="224"/>
      <c r="H778" s="224"/>
      <c r="I778" s="224"/>
      <c r="J778" s="224"/>
    </row>
    <row r="779" spans="1:10">
      <c r="A779" s="223">
        <v>779</v>
      </c>
      <c r="B779" s="225" t="s">
        <v>1102</v>
      </c>
      <c r="C779" s="226" t="s">
        <v>1101</v>
      </c>
      <c r="D779" s="224"/>
      <c r="E779" s="224"/>
      <c r="F779" s="224"/>
      <c r="G779" s="224"/>
      <c r="H779" s="224"/>
      <c r="I779" s="224"/>
      <c r="J779" s="224"/>
    </row>
    <row r="780" spans="1:10">
      <c r="A780" s="223">
        <v>780</v>
      </c>
      <c r="B780" s="225" t="s">
        <v>1103</v>
      </c>
      <c r="C780" s="226" t="s">
        <v>1101</v>
      </c>
      <c r="D780" s="224"/>
      <c r="E780" s="224"/>
      <c r="F780" s="224"/>
      <c r="G780" s="224"/>
      <c r="H780" s="224"/>
      <c r="I780" s="224"/>
      <c r="J780" s="224"/>
    </row>
    <row r="781" spans="1:10">
      <c r="A781" s="223">
        <v>781</v>
      </c>
      <c r="B781" s="225" t="s">
        <v>1104</v>
      </c>
      <c r="C781" s="226" t="s">
        <v>3420</v>
      </c>
      <c r="D781" s="224"/>
      <c r="E781" s="224"/>
      <c r="F781" s="224"/>
      <c r="G781" s="224"/>
      <c r="H781" s="224"/>
      <c r="I781" s="224"/>
      <c r="J781" s="224"/>
    </row>
    <row r="782" spans="1:10">
      <c r="A782" s="223">
        <v>782</v>
      </c>
      <c r="B782" s="225" t="s">
        <v>1105</v>
      </c>
      <c r="C782" s="226" t="s">
        <v>3420</v>
      </c>
      <c r="D782" s="224"/>
      <c r="E782" s="224"/>
      <c r="F782" s="224"/>
      <c r="G782" s="224"/>
      <c r="H782" s="224"/>
      <c r="I782" s="224"/>
      <c r="J782" s="224"/>
    </row>
    <row r="783" spans="1:10">
      <c r="A783" s="223">
        <v>783</v>
      </c>
      <c r="B783" s="225" t="s">
        <v>1106</v>
      </c>
      <c r="C783" s="226" t="s">
        <v>3420</v>
      </c>
      <c r="D783" s="224"/>
      <c r="E783" s="224"/>
      <c r="F783" s="224"/>
      <c r="G783" s="224"/>
      <c r="H783" s="224"/>
      <c r="I783" s="224"/>
      <c r="J783" s="224"/>
    </row>
    <row r="784" spans="1:10">
      <c r="A784" s="223">
        <v>784</v>
      </c>
      <c r="B784" s="225" t="s">
        <v>1107</v>
      </c>
      <c r="C784" s="226" t="s">
        <v>3421</v>
      </c>
      <c r="D784" s="224"/>
      <c r="E784" s="224"/>
      <c r="F784" s="224"/>
      <c r="G784" s="224"/>
      <c r="H784" s="224"/>
      <c r="I784" s="224"/>
      <c r="J784" s="224"/>
    </row>
    <row r="785" spans="1:10">
      <c r="A785" s="223">
        <v>785</v>
      </c>
      <c r="B785" s="225" t="s">
        <v>1108</v>
      </c>
      <c r="C785" s="226" t="s">
        <v>3422</v>
      </c>
      <c r="D785" s="224"/>
      <c r="E785" s="224"/>
      <c r="F785" s="224"/>
      <c r="G785" s="224"/>
      <c r="H785" s="224"/>
      <c r="I785" s="224"/>
      <c r="J785" s="224"/>
    </row>
    <row r="786" spans="1:10">
      <c r="A786" s="223">
        <v>786</v>
      </c>
      <c r="B786" s="225" t="s">
        <v>1109</v>
      </c>
      <c r="C786" s="226" t="s">
        <v>3422</v>
      </c>
      <c r="D786" s="224"/>
      <c r="E786" s="224"/>
      <c r="F786" s="224"/>
      <c r="G786" s="224"/>
      <c r="H786" s="224"/>
      <c r="I786" s="224"/>
      <c r="J786" s="224"/>
    </row>
    <row r="787" spans="1:10">
      <c r="A787" s="223">
        <v>787</v>
      </c>
      <c r="B787" s="225" t="s">
        <v>3423</v>
      </c>
      <c r="C787" s="226" t="s">
        <v>3424</v>
      </c>
      <c r="D787" s="224"/>
      <c r="E787" s="224"/>
      <c r="F787" s="224"/>
      <c r="G787" s="224"/>
      <c r="H787" s="224"/>
      <c r="I787" s="224"/>
      <c r="J787" s="224"/>
    </row>
    <row r="788" spans="1:10">
      <c r="A788" s="223">
        <v>788</v>
      </c>
      <c r="B788" s="225" t="s">
        <v>3425</v>
      </c>
      <c r="C788" s="226" t="s">
        <v>3426</v>
      </c>
      <c r="D788" s="224"/>
      <c r="E788" s="224"/>
      <c r="F788" s="224"/>
      <c r="G788" s="224"/>
      <c r="H788" s="224"/>
      <c r="I788" s="224"/>
      <c r="J788" s="224"/>
    </row>
    <row r="789" spans="1:10">
      <c r="A789" s="223">
        <v>789</v>
      </c>
      <c r="B789" s="225" t="s">
        <v>3427</v>
      </c>
      <c r="C789" s="226" t="s">
        <v>3428</v>
      </c>
      <c r="D789" s="224"/>
      <c r="E789" s="224"/>
      <c r="F789" s="224"/>
      <c r="G789" s="224"/>
      <c r="H789" s="224"/>
      <c r="I789" s="224"/>
      <c r="J789" s="224"/>
    </row>
    <row r="790" spans="1:10">
      <c r="A790" s="223">
        <v>790</v>
      </c>
      <c r="B790" s="225" t="s">
        <v>1110</v>
      </c>
      <c r="C790" s="226" t="s">
        <v>3429</v>
      </c>
      <c r="D790" s="224"/>
      <c r="E790" s="224"/>
      <c r="F790" s="224"/>
      <c r="G790" s="224"/>
      <c r="H790" s="224"/>
      <c r="I790" s="224"/>
      <c r="J790" s="224"/>
    </row>
    <row r="791" spans="1:10">
      <c r="A791" s="223">
        <v>791</v>
      </c>
      <c r="B791" s="225" t="s">
        <v>1111</v>
      </c>
      <c r="C791" s="226" t="s">
        <v>3429</v>
      </c>
      <c r="D791" s="224"/>
      <c r="E791" s="224"/>
      <c r="F791" s="224"/>
      <c r="G791" s="224"/>
      <c r="H791" s="224"/>
      <c r="I791" s="224"/>
      <c r="J791" s="224"/>
    </row>
    <row r="792" spans="1:10">
      <c r="A792" s="223">
        <v>792</v>
      </c>
      <c r="B792" s="225" t="s">
        <v>1112</v>
      </c>
      <c r="C792" s="226" t="s">
        <v>3429</v>
      </c>
      <c r="D792" s="224"/>
      <c r="E792" s="224"/>
      <c r="F792" s="224"/>
      <c r="G792" s="224"/>
      <c r="H792" s="224"/>
      <c r="I792" s="224"/>
      <c r="J792" s="224"/>
    </row>
    <row r="793" spans="1:10">
      <c r="A793" s="223">
        <v>793</v>
      </c>
      <c r="B793" s="225" t="s">
        <v>1113</v>
      </c>
      <c r="C793" s="226" t="s">
        <v>3430</v>
      </c>
      <c r="D793" s="224"/>
      <c r="E793" s="224"/>
      <c r="F793" s="224"/>
      <c r="G793" s="224"/>
      <c r="H793" s="224"/>
      <c r="I793" s="224"/>
      <c r="J793" s="224"/>
    </row>
    <row r="794" spans="1:10">
      <c r="A794" s="223">
        <v>794</v>
      </c>
      <c r="B794" s="225" t="s">
        <v>1114</v>
      </c>
      <c r="C794" s="226" t="s">
        <v>3430</v>
      </c>
      <c r="D794" s="224"/>
      <c r="E794" s="224"/>
      <c r="F794" s="224"/>
      <c r="G794" s="224"/>
      <c r="H794" s="224"/>
      <c r="I794" s="224"/>
      <c r="J794" s="224"/>
    </row>
    <row r="795" spans="1:10">
      <c r="A795" s="223">
        <v>795</v>
      </c>
      <c r="B795" s="225" t="s">
        <v>3431</v>
      </c>
      <c r="C795" s="226" t="s">
        <v>3432</v>
      </c>
      <c r="D795" s="224"/>
      <c r="E795" s="224"/>
      <c r="F795" s="224"/>
      <c r="G795" s="224"/>
      <c r="H795" s="224"/>
      <c r="I795" s="224"/>
      <c r="J795" s="224"/>
    </row>
    <row r="796" spans="1:10">
      <c r="A796" s="223">
        <v>796</v>
      </c>
      <c r="B796" s="225" t="s">
        <v>3433</v>
      </c>
      <c r="C796" s="226" t="s">
        <v>3434</v>
      </c>
      <c r="D796" s="224"/>
      <c r="E796" s="224"/>
      <c r="F796" s="224"/>
      <c r="G796" s="224"/>
      <c r="H796" s="224"/>
      <c r="I796" s="224"/>
      <c r="J796" s="224"/>
    </row>
    <row r="797" spans="1:10">
      <c r="A797" s="223">
        <v>797</v>
      </c>
      <c r="B797" s="225" t="s">
        <v>3435</v>
      </c>
      <c r="C797" s="226" t="s">
        <v>3436</v>
      </c>
      <c r="D797" s="224"/>
      <c r="E797" s="224"/>
      <c r="F797" s="224"/>
      <c r="G797" s="224"/>
      <c r="H797" s="224"/>
      <c r="I797" s="224"/>
      <c r="J797" s="224"/>
    </row>
    <row r="798" spans="1:10">
      <c r="A798" s="223">
        <v>798</v>
      </c>
      <c r="B798" s="225" t="s">
        <v>3437</v>
      </c>
      <c r="C798" s="226" t="s">
        <v>3438</v>
      </c>
      <c r="D798" s="224"/>
      <c r="E798" s="224"/>
      <c r="F798" s="224"/>
      <c r="G798" s="224"/>
      <c r="H798" s="224"/>
      <c r="I798" s="224"/>
      <c r="J798" s="224"/>
    </row>
    <row r="799" spans="1:10">
      <c r="A799" s="223">
        <v>799</v>
      </c>
      <c r="B799" s="225" t="s">
        <v>1115</v>
      </c>
      <c r="C799" s="226" t="s">
        <v>3439</v>
      </c>
      <c r="D799" s="224"/>
      <c r="E799" s="224"/>
      <c r="F799" s="224"/>
      <c r="G799" s="224"/>
      <c r="H799" s="224"/>
      <c r="I799" s="224"/>
      <c r="J799" s="224"/>
    </row>
    <row r="800" spans="1:10">
      <c r="A800" s="223">
        <v>800</v>
      </c>
      <c r="B800" s="225" t="s">
        <v>1116</v>
      </c>
      <c r="C800" s="226" t="s">
        <v>3439</v>
      </c>
      <c r="D800" s="224"/>
      <c r="E800" s="224"/>
      <c r="F800" s="224"/>
      <c r="G800" s="224"/>
      <c r="H800" s="224"/>
      <c r="I800" s="224"/>
      <c r="J800" s="224"/>
    </row>
    <row r="801" spans="1:10">
      <c r="A801" s="223">
        <v>801</v>
      </c>
      <c r="B801" s="225" t="s">
        <v>3440</v>
      </c>
      <c r="C801" s="226" t="s">
        <v>3441</v>
      </c>
      <c r="D801" s="224"/>
      <c r="E801" s="224"/>
      <c r="F801" s="224"/>
      <c r="G801" s="224"/>
      <c r="H801" s="224"/>
      <c r="I801" s="224"/>
      <c r="J801" s="224"/>
    </row>
    <row r="802" spans="1:10">
      <c r="A802" s="223">
        <v>802</v>
      </c>
      <c r="B802" s="225" t="s">
        <v>3442</v>
      </c>
      <c r="C802" s="226" t="s">
        <v>3443</v>
      </c>
      <c r="D802" s="224"/>
      <c r="E802" s="224"/>
      <c r="F802" s="224"/>
      <c r="G802" s="224"/>
      <c r="H802" s="224"/>
      <c r="I802" s="224"/>
      <c r="J802" s="224"/>
    </row>
    <row r="803" spans="1:10">
      <c r="A803" s="223">
        <v>803</v>
      </c>
      <c r="B803" s="225" t="s">
        <v>3444</v>
      </c>
      <c r="C803" s="226" t="s">
        <v>3445</v>
      </c>
      <c r="D803" s="224"/>
      <c r="E803" s="224"/>
      <c r="F803" s="224"/>
      <c r="G803" s="224"/>
      <c r="H803" s="224"/>
      <c r="I803" s="224"/>
      <c r="J803" s="224"/>
    </row>
    <row r="804" spans="1:10">
      <c r="A804" s="223">
        <v>804</v>
      </c>
      <c r="B804" s="225" t="s">
        <v>3446</v>
      </c>
      <c r="C804" s="226" t="s">
        <v>3447</v>
      </c>
      <c r="D804" s="224"/>
      <c r="E804" s="224"/>
      <c r="F804" s="224"/>
      <c r="G804" s="224"/>
      <c r="H804" s="224"/>
      <c r="I804" s="224"/>
      <c r="J804" s="224"/>
    </row>
    <row r="805" spans="1:10">
      <c r="A805" s="223">
        <v>805</v>
      </c>
      <c r="B805" s="225" t="s">
        <v>1117</v>
      </c>
      <c r="C805" s="226" t="s">
        <v>3448</v>
      </c>
      <c r="D805" s="224"/>
      <c r="E805" s="224"/>
      <c r="F805" s="224"/>
      <c r="G805" s="224"/>
      <c r="H805" s="224"/>
      <c r="I805" s="224"/>
      <c r="J805" s="224"/>
    </row>
    <row r="806" spans="1:10">
      <c r="A806" s="223">
        <v>806</v>
      </c>
      <c r="B806" s="225" t="s">
        <v>1118</v>
      </c>
      <c r="C806" s="226" t="s">
        <v>3449</v>
      </c>
      <c r="D806" s="224"/>
      <c r="E806" s="224"/>
      <c r="F806" s="224"/>
      <c r="G806" s="224"/>
      <c r="H806" s="224"/>
      <c r="I806" s="224"/>
      <c r="J806" s="224"/>
    </row>
    <row r="807" spans="1:10">
      <c r="A807" s="223">
        <v>807</v>
      </c>
      <c r="B807" s="225" t="s">
        <v>1119</v>
      </c>
      <c r="C807" s="226" t="s">
        <v>3450</v>
      </c>
      <c r="D807" s="224"/>
      <c r="E807" s="224"/>
      <c r="F807" s="224"/>
      <c r="G807" s="224"/>
      <c r="H807" s="224"/>
      <c r="I807" s="224"/>
      <c r="J807" s="224"/>
    </row>
    <row r="808" spans="1:10">
      <c r="A808" s="223">
        <v>808</v>
      </c>
      <c r="B808" s="225" t="s">
        <v>1120</v>
      </c>
      <c r="C808" s="226" t="s">
        <v>3450</v>
      </c>
      <c r="D808" s="224"/>
      <c r="E808" s="224"/>
      <c r="F808" s="224"/>
      <c r="G808" s="224"/>
      <c r="H808" s="224"/>
      <c r="I808" s="224"/>
      <c r="J808" s="224"/>
    </row>
    <row r="809" spans="1:10">
      <c r="A809" s="223">
        <v>809</v>
      </c>
      <c r="B809" s="225" t="s">
        <v>1121</v>
      </c>
      <c r="C809" s="226" t="s">
        <v>3450</v>
      </c>
      <c r="D809" s="224"/>
      <c r="E809" s="224"/>
      <c r="F809" s="224"/>
      <c r="G809" s="224"/>
      <c r="H809" s="224"/>
      <c r="I809" s="224"/>
      <c r="J809" s="224"/>
    </row>
    <row r="810" spans="1:10">
      <c r="A810" s="223">
        <v>810</v>
      </c>
      <c r="B810" s="225" t="s">
        <v>1122</v>
      </c>
      <c r="C810" s="226" t="s">
        <v>1123</v>
      </c>
      <c r="D810" s="224"/>
      <c r="E810" s="224"/>
      <c r="F810" s="224"/>
      <c r="G810" s="224"/>
      <c r="H810" s="224"/>
      <c r="I810" s="224"/>
      <c r="J810" s="224"/>
    </row>
    <row r="811" spans="1:10">
      <c r="A811" s="223">
        <v>811</v>
      </c>
      <c r="B811" s="225" t="s">
        <v>1124</v>
      </c>
      <c r="C811" s="226" t="s">
        <v>3451</v>
      </c>
      <c r="D811" s="224"/>
      <c r="E811" s="224"/>
      <c r="F811" s="224"/>
      <c r="G811" s="224"/>
      <c r="H811" s="224"/>
      <c r="I811" s="224"/>
      <c r="J811" s="224"/>
    </row>
    <row r="812" spans="1:10">
      <c r="A812" s="223">
        <v>812</v>
      </c>
      <c r="B812" s="225" t="s">
        <v>1125</v>
      </c>
      <c r="C812" s="226" t="s">
        <v>3451</v>
      </c>
      <c r="D812" s="224"/>
      <c r="E812" s="224"/>
      <c r="F812" s="224"/>
      <c r="G812" s="224"/>
      <c r="H812" s="224"/>
      <c r="I812" s="224"/>
      <c r="J812" s="224"/>
    </row>
    <row r="813" spans="1:10">
      <c r="A813" s="223">
        <v>813</v>
      </c>
      <c r="B813" s="225" t="s">
        <v>1126</v>
      </c>
      <c r="C813" s="226" t="s">
        <v>3452</v>
      </c>
      <c r="D813" s="224"/>
      <c r="E813" s="224"/>
      <c r="F813" s="224"/>
      <c r="G813" s="224"/>
      <c r="H813" s="224"/>
      <c r="I813" s="224"/>
      <c r="J813" s="224"/>
    </row>
    <row r="814" spans="1:10">
      <c r="A814" s="223">
        <v>814</v>
      </c>
      <c r="B814" s="225" t="s">
        <v>1127</v>
      </c>
      <c r="C814" s="226" t="s">
        <v>3452</v>
      </c>
      <c r="D814" s="224"/>
      <c r="E814" s="224"/>
      <c r="F814" s="224"/>
      <c r="G814" s="224"/>
      <c r="H814" s="224"/>
      <c r="I814" s="224"/>
      <c r="J814" s="224"/>
    </row>
    <row r="815" spans="1:10">
      <c r="A815" s="223">
        <v>815</v>
      </c>
      <c r="B815" s="225" t="s">
        <v>1128</v>
      </c>
      <c r="C815" s="226" t="s">
        <v>3453</v>
      </c>
      <c r="D815" s="224"/>
      <c r="E815" s="224"/>
      <c r="F815" s="224"/>
      <c r="G815" s="224"/>
      <c r="H815" s="224"/>
      <c r="I815" s="224"/>
      <c r="J815" s="224"/>
    </row>
    <row r="816" spans="1:10" ht="25.5">
      <c r="A816" s="223">
        <v>816</v>
      </c>
      <c r="B816" s="225" t="s">
        <v>1129</v>
      </c>
      <c r="C816" s="226" t="s">
        <v>3454</v>
      </c>
      <c r="D816" s="224"/>
      <c r="E816" s="224"/>
      <c r="F816" s="224"/>
      <c r="G816" s="224"/>
      <c r="H816" s="224"/>
      <c r="I816" s="224"/>
      <c r="J816" s="224"/>
    </row>
    <row r="817" spans="1:10" ht="25.5">
      <c r="A817" s="223">
        <v>817</v>
      </c>
      <c r="B817" s="225" t="s">
        <v>3455</v>
      </c>
      <c r="C817" s="226" t="s">
        <v>1130</v>
      </c>
      <c r="D817" s="224"/>
      <c r="E817" s="224"/>
      <c r="F817" s="224"/>
      <c r="G817" s="224"/>
      <c r="H817" s="224"/>
      <c r="I817" s="224"/>
      <c r="J817" s="224"/>
    </row>
    <row r="818" spans="1:10" ht="25.5">
      <c r="A818" s="223">
        <v>818</v>
      </c>
      <c r="B818" s="225" t="s">
        <v>3456</v>
      </c>
      <c r="C818" s="226" t="s">
        <v>1130</v>
      </c>
      <c r="D818" s="224"/>
      <c r="E818" s="224"/>
      <c r="F818" s="224"/>
      <c r="G818" s="224"/>
      <c r="H818" s="224"/>
      <c r="I818" s="224"/>
      <c r="J818" s="224"/>
    </row>
    <row r="819" spans="1:10">
      <c r="A819" s="223">
        <v>819</v>
      </c>
      <c r="B819" s="225" t="s">
        <v>3457</v>
      </c>
      <c r="C819" s="226" t="s">
        <v>3458</v>
      </c>
      <c r="D819" s="224"/>
      <c r="E819" s="224"/>
      <c r="F819" s="224"/>
      <c r="G819" s="224"/>
      <c r="H819" s="224"/>
      <c r="I819" s="224"/>
      <c r="J819" s="224"/>
    </row>
    <row r="820" spans="1:10">
      <c r="A820" s="223">
        <v>820</v>
      </c>
      <c r="B820" s="225" t="s">
        <v>3459</v>
      </c>
      <c r="C820" s="226" t="s">
        <v>3458</v>
      </c>
      <c r="D820" s="224"/>
      <c r="E820" s="224"/>
      <c r="F820" s="224"/>
      <c r="G820" s="224"/>
      <c r="H820" s="224"/>
      <c r="I820" s="224"/>
      <c r="J820" s="224"/>
    </row>
    <row r="821" spans="1:10">
      <c r="A821" s="223">
        <v>821</v>
      </c>
      <c r="B821" s="225" t="s">
        <v>3460</v>
      </c>
      <c r="C821" s="226" t="s">
        <v>1131</v>
      </c>
      <c r="D821" s="224"/>
      <c r="E821" s="224"/>
      <c r="F821" s="224"/>
      <c r="G821" s="224"/>
      <c r="H821" s="224"/>
      <c r="I821" s="224"/>
      <c r="J821" s="224"/>
    </row>
    <row r="822" spans="1:10">
      <c r="A822" s="223">
        <v>822</v>
      </c>
      <c r="B822" s="225" t="s">
        <v>3461</v>
      </c>
      <c r="C822" s="226" t="s">
        <v>1131</v>
      </c>
      <c r="D822" s="224"/>
      <c r="E822" s="224"/>
      <c r="F822" s="224"/>
      <c r="G822" s="224"/>
      <c r="H822" s="224"/>
      <c r="I822" s="224"/>
      <c r="J822" s="224"/>
    </row>
    <row r="823" spans="1:10">
      <c r="A823" s="223">
        <v>823</v>
      </c>
      <c r="B823" s="225" t="s">
        <v>3462</v>
      </c>
      <c r="C823" s="226" t="s">
        <v>1131</v>
      </c>
      <c r="D823" s="224"/>
      <c r="E823" s="224"/>
      <c r="F823" s="224"/>
      <c r="G823" s="224"/>
      <c r="H823" s="224"/>
      <c r="I823" s="224"/>
      <c r="J823" s="224"/>
    </row>
    <row r="824" spans="1:10">
      <c r="A824" s="223">
        <v>824</v>
      </c>
      <c r="B824" s="225" t="s">
        <v>1132</v>
      </c>
      <c r="C824" s="226" t="s">
        <v>1136</v>
      </c>
      <c r="D824" s="224"/>
      <c r="E824" s="224"/>
      <c r="F824" s="224"/>
      <c r="G824" s="224"/>
      <c r="H824" s="224"/>
      <c r="I824" s="224"/>
      <c r="J824" s="224"/>
    </row>
    <row r="825" spans="1:10">
      <c r="A825" s="223">
        <v>825</v>
      </c>
      <c r="B825" s="225" t="s">
        <v>1133</v>
      </c>
      <c r="C825" s="226" t="s">
        <v>1136</v>
      </c>
      <c r="D825" s="224"/>
      <c r="E825" s="224"/>
      <c r="F825" s="224"/>
      <c r="G825" s="224"/>
      <c r="H825" s="224"/>
      <c r="I825" s="224"/>
      <c r="J825" s="224"/>
    </row>
    <row r="826" spans="1:10">
      <c r="A826" s="223">
        <v>826</v>
      </c>
      <c r="B826" s="225" t="s">
        <v>3463</v>
      </c>
      <c r="C826" s="226" t="s">
        <v>3464</v>
      </c>
      <c r="D826" s="224"/>
      <c r="E826" s="224"/>
      <c r="F826" s="224"/>
      <c r="G826" s="224"/>
      <c r="H826" s="224"/>
      <c r="I826" s="224"/>
      <c r="J826" s="224"/>
    </row>
    <row r="827" spans="1:10">
      <c r="A827" s="223">
        <v>827</v>
      </c>
      <c r="B827" s="225" t="s">
        <v>3465</v>
      </c>
      <c r="C827" s="226" t="s">
        <v>3464</v>
      </c>
      <c r="D827" s="224"/>
      <c r="E827" s="224"/>
      <c r="F827" s="224"/>
      <c r="G827" s="224"/>
      <c r="H827" s="224"/>
      <c r="I827" s="224"/>
      <c r="J827" s="224"/>
    </row>
    <row r="828" spans="1:10">
      <c r="A828" s="223">
        <v>828</v>
      </c>
      <c r="B828" s="225" t="s">
        <v>3466</v>
      </c>
      <c r="C828" s="226" t="s">
        <v>3467</v>
      </c>
      <c r="D828" s="224"/>
      <c r="E828" s="224"/>
      <c r="F828" s="224"/>
      <c r="G828" s="224"/>
      <c r="H828" s="224"/>
      <c r="I828" s="224"/>
      <c r="J828" s="224"/>
    </row>
    <row r="829" spans="1:10">
      <c r="A829" s="223">
        <v>829</v>
      </c>
      <c r="B829" s="225" t="s">
        <v>3468</v>
      </c>
      <c r="C829" s="226" t="s">
        <v>3467</v>
      </c>
      <c r="D829" s="224"/>
      <c r="E829" s="224"/>
      <c r="F829" s="224"/>
      <c r="G829" s="224"/>
      <c r="H829" s="224"/>
      <c r="I829" s="224"/>
      <c r="J829" s="224"/>
    </row>
    <row r="830" spans="1:10">
      <c r="A830" s="223">
        <v>830</v>
      </c>
      <c r="B830" s="225" t="s">
        <v>1134</v>
      </c>
      <c r="C830" s="226" t="s">
        <v>3469</v>
      </c>
      <c r="D830" s="224"/>
      <c r="E830" s="224"/>
      <c r="F830" s="224"/>
      <c r="G830" s="224"/>
      <c r="H830" s="224"/>
      <c r="I830" s="224"/>
      <c r="J830" s="224"/>
    </row>
    <row r="831" spans="1:10">
      <c r="A831" s="223">
        <v>831</v>
      </c>
      <c r="B831" s="225" t="s">
        <v>1135</v>
      </c>
      <c r="C831" s="226" t="s">
        <v>3469</v>
      </c>
      <c r="D831" s="224"/>
      <c r="E831" s="224"/>
      <c r="F831" s="224"/>
      <c r="G831" s="224"/>
      <c r="H831" s="224"/>
      <c r="I831" s="224"/>
      <c r="J831" s="224"/>
    </row>
    <row r="832" spans="1:10">
      <c r="A832" s="223">
        <v>832</v>
      </c>
      <c r="B832" s="225" t="s">
        <v>1137</v>
      </c>
      <c r="C832" s="226" t="s">
        <v>3469</v>
      </c>
      <c r="D832" s="224"/>
      <c r="E832" s="224"/>
      <c r="F832" s="224"/>
      <c r="G832" s="224"/>
      <c r="H832" s="224"/>
      <c r="I832" s="224"/>
      <c r="J832" s="224"/>
    </row>
    <row r="833" spans="1:10">
      <c r="A833" s="223">
        <v>833</v>
      </c>
      <c r="B833" s="225" t="s">
        <v>1138</v>
      </c>
      <c r="C833" s="226" t="s">
        <v>3469</v>
      </c>
      <c r="D833" s="224"/>
      <c r="E833" s="224"/>
      <c r="F833" s="224"/>
      <c r="G833" s="224"/>
      <c r="H833" s="224"/>
      <c r="I833" s="224"/>
      <c r="J833" s="224"/>
    </row>
    <row r="834" spans="1:10">
      <c r="A834" s="223">
        <v>834</v>
      </c>
      <c r="B834" s="225" t="s">
        <v>1139</v>
      </c>
      <c r="C834" s="226" t="s">
        <v>3470</v>
      </c>
      <c r="D834" s="224"/>
      <c r="E834" s="224"/>
      <c r="F834" s="224"/>
      <c r="G834" s="224"/>
      <c r="H834" s="224"/>
      <c r="I834" s="224"/>
      <c r="J834" s="224"/>
    </row>
    <row r="835" spans="1:10">
      <c r="A835" s="223">
        <v>835</v>
      </c>
      <c r="B835" s="225" t="s">
        <v>3471</v>
      </c>
      <c r="C835" s="226" t="s">
        <v>3472</v>
      </c>
      <c r="D835" s="224"/>
      <c r="E835" s="224"/>
      <c r="F835" s="224"/>
      <c r="G835" s="224"/>
      <c r="H835" s="224"/>
      <c r="I835" s="224"/>
      <c r="J835" s="224"/>
    </row>
    <row r="836" spans="1:10">
      <c r="A836" s="223">
        <v>836</v>
      </c>
      <c r="B836" s="225" t="s">
        <v>3473</v>
      </c>
      <c r="C836" s="226" t="s">
        <v>3472</v>
      </c>
      <c r="D836" s="224"/>
      <c r="E836" s="224"/>
      <c r="F836" s="224"/>
      <c r="G836" s="224"/>
      <c r="H836" s="224"/>
      <c r="I836" s="224"/>
      <c r="J836" s="224"/>
    </row>
    <row r="837" spans="1:10">
      <c r="A837" s="223">
        <v>837</v>
      </c>
      <c r="B837" s="225" t="s">
        <v>3474</v>
      </c>
      <c r="C837" s="226" t="s">
        <v>3472</v>
      </c>
      <c r="D837" s="224"/>
      <c r="E837" s="224"/>
      <c r="F837" s="224"/>
      <c r="G837" s="224"/>
      <c r="H837" s="224"/>
      <c r="I837" s="224"/>
      <c r="J837" s="224"/>
    </row>
    <row r="838" spans="1:10">
      <c r="A838" s="223">
        <v>838</v>
      </c>
      <c r="B838" s="225" t="s">
        <v>3475</v>
      </c>
      <c r="C838" s="226" t="s">
        <v>3476</v>
      </c>
      <c r="D838" s="224"/>
      <c r="E838" s="224"/>
      <c r="F838" s="224"/>
      <c r="G838" s="224"/>
      <c r="H838" s="224"/>
      <c r="I838" s="224"/>
      <c r="J838" s="224"/>
    </row>
    <row r="839" spans="1:10">
      <c r="A839" s="223">
        <v>839</v>
      </c>
      <c r="B839" s="225" t="s">
        <v>3477</v>
      </c>
      <c r="C839" s="226" t="s">
        <v>3476</v>
      </c>
      <c r="D839" s="224"/>
      <c r="E839" s="224"/>
      <c r="F839" s="224"/>
      <c r="G839" s="224"/>
      <c r="H839" s="224"/>
      <c r="I839" s="224"/>
      <c r="J839" s="224"/>
    </row>
    <row r="840" spans="1:10">
      <c r="A840" s="223">
        <v>840</v>
      </c>
      <c r="B840" s="225" t="s">
        <v>3478</v>
      </c>
      <c r="C840" s="226" t="s">
        <v>3476</v>
      </c>
      <c r="D840" s="224"/>
      <c r="E840" s="224"/>
      <c r="F840" s="224"/>
      <c r="G840" s="224"/>
      <c r="H840" s="224"/>
      <c r="I840" s="224"/>
      <c r="J840" s="224"/>
    </row>
    <row r="841" spans="1:10">
      <c r="A841" s="223">
        <v>841</v>
      </c>
      <c r="B841" s="225" t="s">
        <v>3479</v>
      </c>
      <c r="C841" s="226" t="s">
        <v>3480</v>
      </c>
      <c r="D841" s="224"/>
      <c r="E841" s="224"/>
      <c r="F841" s="224"/>
      <c r="G841" s="224"/>
      <c r="H841" s="224"/>
      <c r="I841" s="224"/>
      <c r="J841" s="224"/>
    </row>
    <row r="842" spans="1:10">
      <c r="A842" s="223">
        <v>842</v>
      </c>
      <c r="B842" s="225" t="s">
        <v>3481</v>
      </c>
      <c r="C842" s="226" t="s">
        <v>3480</v>
      </c>
      <c r="D842" s="224"/>
      <c r="E842" s="224"/>
      <c r="F842" s="224"/>
      <c r="G842" s="224"/>
      <c r="H842" s="224"/>
      <c r="I842" s="224"/>
      <c r="J842" s="224"/>
    </row>
    <row r="843" spans="1:10">
      <c r="A843" s="223">
        <v>843</v>
      </c>
      <c r="B843" s="225" t="s">
        <v>3482</v>
      </c>
      <c r="C843" s="226" t="s">
        <v>3480</v>
      </c>
      <c r="D843" s="224"/>
      <c r="E843" s="224"/>
      <c r="F843" s="224"/>
      <c r="G843" s="224"/>
      <c r="H843" s="224"/>
      <c r="I843" s="224"/>
      <c r="J843" s="224"/>
    </row>
    <row r="844" spans="1:10">
      <c r="A844" s="223">
        <v>844</v>
      </c>
      <c r="B844" s="225" t="s">
        <v>1140</v>
      </c>
      <c r="C844" s="226" t="s">
        <v>3483</v>
      </c>
      <c r="D844" s="224"/>
      <c r="E844" s="224"/>
      <c r="F844" s="224"/>
      <c r="G844" s="224"/>
      <c r="H844" s="224"/>
      <c r="I844" s="224"/>
      <c r="J844" s="224"/>
    </row>
    <row r="845" spans="1:10">
      <c r="A845" s="223">
        <v>845</v>
      </c>
      <c r="B845" s="225" t="s">
        <v>1141</v>
      </c>
      <c r="C845" s="226" t="s">
        <v>1147</v>
      </c>
      <c r="D845" s="224"/>
      <c r="E845" s="224"/>
      <c r="F845" s="224"/>
      <c r="G845" s="224"/>
      <c r="H845" s="224"/>
      <c r="I845" s="224"/>
      <c r="J845" s="224"/>
    </row>
    <row r="846" spans="1:10">
      <c r="A846" s="223">
        <v>846</v>
      </c>
      <c r="B846" s="225" t="s">
        <v>1142</v>
      </c>
      <c r="C846" s="226" t="s">
        <v>1147</v>
      </c>
      <c r="D846" s="224"/>
      <c r="E846" s="224"/>
      <c r="F846" s="224"/>
      <c r="G846" s="224"/>
      <c r="H846" s="224"/>
      <c r="I846" s="224"/>
      <c r="J846" s="224"/>
    </row>
    <row r="847" spans="1:10">
      <c r="A847" s="223">
        <v>847</v>
      </c>
      <c r="B847" s="225" t="s">
        <v>1143</v>
      </c>
      <c r="C847" s="226" t="s">
        <v>1147</v>
      </c>
      <c r="D847" s="224"/>
      <c r="E847" s="224"/>
      <c r="F847" s="224"/>
      <c r="G847" s="224"/>
      <c r="H847" s="224"/>
      <c r="I847" s="224"/>
      <c r="J847" s="224"/>
    </row>
    <row r="848" spans="1:10">
      <c r="A848" s="223">
        <v>848</v>
      </c>
      <c r="B848" s="225" t="s">
        <v>1144</v>
      </c>
      <c r="C848" s="226" t="s">
        <v>1148</v>
      </c>
      <c r="D848" s="224"/>
      <c r="E848" s="224"/>
      <c r="F848" s="224"/>
      <c r="G848" s="224"/>
      <c r="H848" s="224"/>
      <c r="I848" s="224"/>
      <c r="J848" s="224"/>
    </row>
    <row r="849" spans="1:10">
      <c r="A849" s="223">
        <v>849</v>
      </c>
      <c r="B849" s="225" t="s">
        <v>1145</v>
      </c>
      <c r="C849" s="226" t="s">
        <v>1148</v>
      </c>
      <c r="D849" s="224"/>
      <c r="E849" s="224"/>
      <c r="F849" s="224"/>
      <c r="G849" s="224"/>
      <c r="H849" s="224"/>
      <c r="I849" s="224"/>
      <c r="J849" s="224"/>
    </row>
    <row r="850" spans="1:10">
      <c r="A850" s="223">
        <v>850</v>
      </c>
      <c r="B850" s="225" t="s">
        <v>1146</v>
      </c>
      <c r="C850" s="226" t="s">
        <v>1148</v>
      </c>
      <c r="D850" s="224"/>
      <c r="E850" s="224"/>
      <c r="F850" s="224"/>
      <c r="G850" s="224"/>
      <c r="H850" s="224"/>
      <c r="I850" s="224"/>
      <c r="J850" s="224"/>
    </row>
    <row r="851" spans="1:10">
      <c r="A851" s="223">
        <v>851</v>
      </c>
      <c r="B851" s="225" t="s">
        <v>3484</v>
      </c>
      <c r="C851" s="226" t="s">
        <v>1149</v>
      </c>
      <c r="D851" s="224"/>
      <c r="E851" s="224"/>
      <c r="F851" s="224"/>
      <c r="G851" s="224"/>
      <c r="H851" s="224"/>
      <c r="I851" s="224"/>
      <c r="J851" s="224"/>
    </row>
    <row r="852" spans="1:10" ht="25.5">
      <c r="A852" s="223">
        <v>852</v>
      </c>
      <c r="B852" s="225" t="s">
        <v>3485</v>
      </c>
      <c r="C852" s="226" t="s">
        <v>3486</v>
      </c>
      <c r="D852" s="224"/>
      <c r="E852" s="224"/>
      <c r="F852" s="224"/>
      <c r="G852" s="224"/>
      <c r="H852" s="224"/>
      <c r="I852" s="224"/>
      <c r="J852" s="224"/>
    </row>
    <row r="853" spans="1:10">
      <c r="A853" s="223">
        <v>853</v>
      </c>
      <c r="B853" s="225" t="s">
        <v>3487</v>
      </c>
      <c r="C853" s="226" t="s">
        <v>1150</v>
      </c>
      <c r="D853" s="224"/>
      <c r="E853" s="224"/>
      <c r="F853" s="224"/>
      <c r="G853" s="224"/>
      <c r="H853" s="224"/>
      <c r="I853" s="224"/>
      <c r="J853" s="224"/>
    </row>
    <row r="854" spans="1:10">
      <c r="A854" s="223">
        <v>854</v>
      </c>
      <c r="B854" s="225" t="s">
        <v>3488</v>
      </c>
      <c r="C854" s="226" t="s">
        <v>1151</v>
      </c>
      <c r="D854" s="224"/>
      <c r="E854" s="224"/>
      <c r="F854" s="224"/>
      <c r="G854" s="224"/>
      <c r="H854" s="224"/>
      <c r="I854" s="224"/>
      <c r="J854" s="224"/>
    </row>
    <row r="855" spans="1:10">
      <c r="A855" s="223">
        <v>855</v>
      </c>
      <c r="B855" s="225" t="s">
        <v>3489</v>
      </c>
      <c r="C855" s="226" t="s">
        <v>1152</v>
      </c>
      <c r="D855" s="224"/>
      <c r="E855" s="224"/>
      <c r="F855" s="224"/>
      <c r="G855" s="224"/>
      <c r="H855" s="224"/>
      <c r="I855" s="224"/>
      <c r="J855" s="224"/>
    </row>
    <row r="856" spans="1:10">
      <c r="A856" s="223">
        <v>856</v>
      </c>
      <c r="B856" s="225" t="s">
        <v>3490</v>
      </c>
      <c r="C856" s="226" t="s">
        <v>1152</v>
      </c>
      <c r="D856" s="224"/>
      <c r="E856" s="224"/>
      <c r="F856" s="224"/>
      <c r="G856" s="224"/>
      <c r="H856" s="224"/>
      <c r="I856" s="224"/>
      <c r="J856" s="224"/>
    </row>
    <row r="857" spans="1:10">
      <c r="A857" s="223">
        <v>857</v>
      </c>
      <c r="B857" s="225" t="s">
        <v>1153</v>
      </c>
      <c r="C857" s="226" t="s">
        <v>3491</v>
      </c>
      <c r="D857" s="224"/>
      <c r="E857" s="224"/>
      <c r="F857" s="224"/>
      <c r="G857" s="224"/>
      <c r="H857" s="224"/>
      <c r="I857" s="224"/>
      <c r="J857" s="224"/>
    </row>
    <row r="858" spans="1:10">
      <c r="A858" s="223">
        <v>858</v>
      </c>
      <c r="B858" s="225" t="s">
        <v>1154</v>
      </c>
      <c r="C858" s="226" t="s">
        <v>3492</v>
      </c>
      <c r="D858" s="224"/>
      <c r="E858" s="224"/>
      <c r="F858" s="224"/>
      <c r="G858" s="224"/>
      <c r="H858" s="224"/>
      <c r="I858" s="224"/>
      <c r="J858" s="224"/>
    </row>
    <row r="859" spans="1:10">
      <c r="A859" s="223">
        <v>859</v>
      </c>
      <c r="B859" s="225" t="s">
        <v>1155</v>
      </c>
      <c r="C859" s="226" t="s">
        <v>3492</v>
      </c>
      <c r="D859" s="224"/>
      <c r="E859" s="224"/>
      <c r="F859" s="224"/>
      <c r="G859" s="224"/>
      <c r="H859" s="224"/>
      <c r="I859" s="224"/>
      <c r="J859" s="224"/>
    </row>
    <row r="860" spans="1:10">
      <c r="A860" s="223">
        <v>860</v>
      </c>
      <c r="B860" s="225" t="s">
        <v>1156</v>
      </c>
      <c r="C860" s="226" t="s">
        <v>3492</v>
      </c>
      <c r="D860" s="224"/>
      <c r="E860" s="224"/>
      <c r="F860" s="224"/>
      <c r="G860" s="224"/>
      <c r="H860" s="224"/>
      <c r="I860" s="224"/>
      <c r="J860" s="224"/>
    </row>
    <row r="861" spans="1:10">
      <c r="A861" s="223">
        <v>861</v>
      </c>
      <c r="B861" s="225" t="s">
        <v>1157</v>
      </c>
      <c r="C861" s="226" t="s">
        <v>3493</v>
      </c>
      <c r="D861" s="224"/>
      <c r="E861" s="224"/>
      <c r="F861" s="224"/>
      <c r="G861" s="224"/>
      <c r="H861" s="224"/>
      <c r="I861" s="224"/>
      <c r="J861" s="224"/>
    </row>
    <row r="862" spans="1:10">
      <c r="A862" s="223">
        <v>862</v>
      </c>
      <c r="B862" s="225" t="s">
        <v>1158</v>
      </c>
      <c r="C862" s="226" t="s">
        <v>3493</v>
      </c>
      <c r="D862" s="224"/>
      <c r="E862" s="224"/>
      <c r="F862" s="224"/>
      <c r="G862" s="224"/>
      <c r="H862" s="224"/>
      <c r="I862" s="224"/>
      <c r="J862" s="224"/>
    </row>
    <row r="863" spans="1:10">
      <c r="A863" s="223">
        <v>863</v>
      </c>
      <c r="B863" s="225" t="s">
        <v>1159</v>
      </c>
      <c r="C863" s="226" t="s">
        <v>3493</v>
      </c>
      <c r="D863" s="224"/>
      <c r="E863" s="224"/>
      <c r="F863" s="224"/>
      <c r="G863" s="224"/>
      <c r="H863" s="224"/>
      <c r="I863" s="224"/>
      <c r="J863" s="224"/>
    </row>
    <row r="864" spans="1:10">
      <c r="A864" s="223">
        <v>864</v>
      </c>
      <c r="B864" s="225" t="s">
        <v>1160</v>
      </c>
      <c r="C864" s="226" t="s">
        <v>1161</v>
      </c>
      <c r="D864" s="224"/>
      <c r="E864" s="224"/>
      <c r="F864" s="224"/>
      <c r="G864" s="224"/>
      <c r="H864" s="224"/>
      <c r="I864" s="224"/>
      <c r="J864" s="224"/>
    </row>
    <row r="865" spans="1:10">
      <c r="A865" s="223">
        <v>865</v>
      </c>
      <c r="B865" s="225" t="s">
        <v>1162</v>
      </c>
      <c r="C865" s="226" t="s">
        <v>1163</v>
      </c>
      <c r="D865" s="224"/>
      <c r="E865" s="224"/>
      <c r="F865" s="224"/>
      <c r="G865" s="224"/>
      <c r="H865" s="224"/>
      <c r="I865" s="224"/>
      <c r="J865" s="224"/>
    </row>
    <row r="866" spans="1:10">
      <c r="A866" s="223">
        <v>866</v>
      </c>
      <c r="B866" s="225" t="s">
        <v>1164</v>
      </c>
      <c r="C866" s="226" t="s">
        <v>1163</v>
      </c>
      <c r="D866" s="224"/>
      <c r="E866" s="224"/>
      <c r="F866" s="224"/>
      <c r="G866" s="224"/>
      <c r="H866" s="224"/>
      <c r="I866" s="224"/>
      <c r="J866" s="224"/>
    </row>
    <row r="867" spans="1:10">
      <c r="A867" s="223">
        <v>867</v>
      </c>
      <c r="B867" s="225" t="s">
        <v>1165</v>
      </c>
      <c r="C867" s="226" t="s">
        <v>3494</v>
      </c>
      <c r="D867" s="224"/>
      <c r="E867" s="224"/>
      <c r="F867" s="224"/>
      <c r="G867" s="224"/>
      <c r="H867" s="224"/>
      <c r="I867" s="224"/>
      <c r="J867" s="224"/>
    </row>
    <row r="868" spans="1:10">
      <c r="A868" s="223">
        <v>868</v>
      </c>
      <c r="B868" s="225" t="s">
        <v>1167</v>
      </c>
      <c r="C868" s="226" t="s">
        <v>3494</v>
      </c>
      <c r="D868" s="224"/>
      <c r="E868" s="224"/>
      <c r="F868" s="224"/>
      <c r="G868" s="224"/>
      <c r="H868" s="224"/>
      <c r="I868" s="224"/>
      <c r="J868" s="224"/>
    </row>
    <row r="869" spans="1:10">
      <c r="A869" s="223">
        <v>869</v>
      </c>
      <c r="B869" s="225" t="s">
        <v>1168</v>
      </c>
      <c r="C869" s="226" t="s">
        <v>1166</v>
      </c>
      <c r="D869" s="224"/>
      <c r="E869" s="224"/>
      <c r="F869" s="224"/>
      <c r="G869" s="224"/>
      <c r="H869" s="224"/>
      <c r="I869" s="224"/>
      <c r="J869" s="224"/>
    </row>
    <row r="870" spans="1:10">
      <c r="A870" s="223">
        <v>870</v>
      </c>
      <c r="B870" s="225" t="s">
        <v>1169</v>
      </c>
      <c r="C870" s="226" t="s">
        <v>1166</v>
      </c>
      <c r="D870" s="224"/>
      <c r="E870" s="224"/>
      <c r="F870" s="224"/>
      <c r="G870" s="224"/>
      <c r="H870" s="224"/>
      <c r="I870" s="224"/>
      <c r="J870" s="224"/>
    </row>
    <row r="871" spans="1:10">
      <c r="A871" s="223">
        <v>871</v>
      </c>
      <c r="B871" s="225" t="s">
        <v>1170</v>
      </c>
      <c r="C871" s="226" t="s">
        <v>1171</v>
      </c>
      <c r="D871" s="224"/>
      <c r="E871" s="224"/>
      <c r="F871" s="224"/>
      <c r="G871" s="224"/>
      <c r="H871" s="224"/>
      <c r="I871" s="224"/>
      <c r="J871" s="224"/>
    </row>
    <row r="872" spans="1:10">
      <c r="A872" s="223">
        <v>872</v>
      </c>
      <c r="B872" s="225" t="s">
        <v>1172</v>
      </c>
      <c r="C872" s="226" t="s">
        <v>1171</v>
      </c>
      <c r="D872" s="224"/>
      <c r="E872" s="224"/>
      <c r="F872" s="224"/>
      <c r="G872" s="224"/>
      <c r="H872" s="224"/>
      <c r="I872" s="224"/>
      <c r="J872" s="224"/>
    </row>
    <row r="873" spans="1:10">
      <c r="A873" s="223">
        <v>873</v>
      </c>
      <c r="B873" s="225" t="s">
        <v>1173</v>
      </c>
      <c r="C873" s="226" t="s">
        <v>1171</v>
      </c>
      <c r="D873" s="224"/>
      <c r="E873" s="224"/>
      <c r="F873" s="224"/>
      <c r="G873" s="224"/>
      <c r="H873" s="224"/>
      <c r="I873" s="224"/>
      <c r="J873" s="224"/>
    </row>
    <row r="874" spans="1:10">
      <c r="A874" s="223">
        <v>874</v>
      </c>
      <c r="B874" s="225" t="s">
        <v>1174</v>
      </c>
      <c r="C874" s="226" t="s">
        <v>3495</v>
      </c>
      <c r="D874" s="224"/>
      <c r="E874" s="224"/>
      <c r="F874" s="224"/>
      <c r="G874" s="224"/>
      <c r="H874" s="224"/>
      <c r="I874" s="224"/>
      <c r="J874" s="224"/>
    </row>
    <row r="875" spans="1:10">
      <c r="A875" s="223">
        <v>875</v>
      </c>
      <c r="B875" s="225" t="s">
        <v>1175</v>
      </c>
      <c r="C875" s="226" t="s">
        <v>3496</v>
      </c>
      <c r="D875" s="224"/>
      <c r="E875" s="224"/>
      <c r="F875" s="224"/>
      <c r="G875" s="224"/>
      <c r="H875" s="224"/>
      <c r="I875" s="224"/>
      <c r="J875" s="224"/>
    </row>
    <row r="876" spans="1:10">
      <c r="A876" s="223">
        <v>876</v>
      </c>
      <c r="B876" s="225" t="s">
        <v>3497</v>
      </c>
      <c r="C876" s="226" t="s">
        <v>3496</v>
      </c>
      <c r="D876" s="224"/>
      <c r="E876" s="224"/>
      <c r="F876" s="224"/>
      <c r="G876" s="224"/>
      <c r="H876" s="224"/>
      <c r="I876" s="224"/>
      <c r="J876" s="224"/>
    </row>
    <row r="877" spans="1:10">
      <c r="A877" s="223">
        <v>877</v>
      </c>
      <c r="B877" s="225" t="s">
        <v>1176</v>
      </c>
      <c r="C877" s="226" t="s">
        <v>3498</v>
      </c>
      <c r="D877" s="224"/>
      <c r="E877" s="224"/>
      <c r="F877" s="224"/>
      <c r="G877" s="224"/>
      <c r="H877" s="224"/>
      <c r="I877" s="224"/>
      <c r="J877" s="224"/>
    </row>
    <row r="878" spans="1:10">
      <c r="A878" s="223">
        <v>878</v>
      </c>
      <c r="B878" s="225" t="s">
        <v>1177</v>
      </c>
      <c r="C878" s="226" t="s">
        <v>3498</v>
      </c>
      <c r="D878" s="224"/>
      <c r="E878" s="224"/>
      <c r="F878" s="224"/>
      <c r="G878" s="224"/>
      <c r="H878" s="224"/>
      <c r="I878" s="224"/>
      <c r="J878" s="224"/>
    </row>
    <row r="879" spans="1:10">
      <c r="A879" s="223">
        <v>879</v>
      </c>
      <c r="B879" s="225" t="s">
        <v>1178</v>
      </c>
      <c r="C879" s="226" t="s">
        <v>3499</v>
      </c>
      <c r="D879" s="224"/>
      <c r="E879" s="224"/>
      <c r="F879" s="224"/>
      <c r="G879" s="224"/>
      <c r="H879" s="224"/>
      <c r="I879" s="224"/>
      <c r="J879" s="224"/>
    </row>
    <row r="880" spans="1:10">
      <c r="A880" s="223">
        <v>880</v>
      </c>
      <c r="B880" s="225" t="s">
        <v>3500</v>
      </c>
      <c r="C880" s="226" t="s">
        <v>3499</v>
      </c>
      <c r="D880" s="224"/>
      <c r="E880" s="224"/>
      <c r="F880" s="224"/>
      <c r="G880" s="224"/>
      <c r="H880" s="224"/>
      <c r="I880" s="224"/>
      <c r="J880" s="224"/>
    </row>
    <row r="881" spans="1:10">
      <c r="A881" s="223">
        <v>881</v>
      </c>
      <c r="B881" s="225" t="s">
        <v>1179</v>
      </c>
      <c r="C881" s="226" t="s">
        <v>3501</v>
      </c>
      <c r="D881" s="224"/>
      <c r="E881" s="224"/>
      <c r="F881" s="224"/>
      <c r="G881" s="224"/>
      <c r="H881" s="224"/>
      <c r="I881" s="224"/>
      <c r="J881" s="224"/>
    </row>
    <row r="882" spans="1:10">
      <c r="A882" s="223">
        <v>882</v>
      </c>
      <c r="B882" s="225" t="s">
        <v>1180</v>
      </c>
      <c r="C882" s="226" t="s">
        <v>3502</v>
      </c>
      <c r="D882" s="224"/>
      <c r="E882" s="224"/>
      <c r="F882" s="224"/>
      <c r="G882" s="224"/>
      <c r="H882" s="224"/>
      <c r="I882" s="224"/>
      <c r="J882" s="224"/>
    </row>
    <row r="883" spans="1:10">
      <c r="A883" s="223">
        <v>883</v>
      </c>
      <c r="B883" s="225" t="s">
        <v>1181</v>
      </c>
      <c r="C883" s="226" t="s">
        <v>1182</v>
      </c>
      <c r="D883" s="224"/>
      <c r="E883" s="224"/>
      <c r="F883" s="224"/>
      <c r="G883" s="224"/>
      <c r="H883" s="224"/>
      <c r="I883" s="224"/>
      <c r="J883" s="224"/>
    </row>
    <row r="884" spans="1:10">
      <c r="A884" s="223">
        <v>884</v>
      </c>
      <c r="B884" s="225" t="s">
        <v>1183</v>
      </c>
      <c r="C884" s="226" t="s">
        <v>1182</v>
      </c>
      <c r="D884" s="224"/>
      <c r="E884" s="224"/>
      <c r="F884" s="224"/>
      <c r="G884" s="224"/>
      <c r="H884" s="224"/>
      <c r="I884" s="224"/>
      <c r="J884" s="224"/>
    </row>
    <row r="885" spans="1:10">
      <c r="A885" s="223">
        <v>885</v>
      </c>
      <c r="B885" s="225" t="s">
        <v>3503</v>
      </c>
      <c r="C885" s="226" t="s">
        <v>1182</v>
      </c>
      <c r="D885" s="224"/>
      <c r="E885" s="224"/>
      <c r="F885" s="224"/>
      <c r="G885" s="224"/>
      <c r="H885" s="224"/>
      <c r="I885" s="224"/>
      <c r="J885" s="224"/>
    </row>
    <row r="886" spans="1:10">
      <c r="A886" s="223">
        <v>886</v>
      </c>
      <c r="B886" s="225" t="s">
        <v>1184</v>
      </c>
      <c r="C886" s="226" t="s">
        <v>3504</v>
      </c>
      <c r="D886" s="224"/>
      <c r="E886" s="224"/>
      <c r="F886" s="224"/>
      <c r="G886" s="224"/>
      <c r="H886" s="224"/>
      <c r="I886" s="224"/>
      <c r="J886" s="224"/>
    </row>
    <row r="887" spans="1:10">
      <c r="A887" s="223">
        <v>887</v>
      </c>
      <c r="B887" s="225" t="s">
        <v>1185</v>
      </c>
      <c r="C887" s="226" t="s">
        <v>3504</v>
      </c>
      <c r="D887" s="224"/>
      <c r="E887" s="224"/>
      <c r="F887" s="224"/>
      <c r="G887" s="224"/>
      <c r="H887" s="224"/>
      <c r="I887" s="224"/>
      <c r="J887" s="224"/>
    </row>
    <row r="888" spans="1:10">
      <c r="A888" s="223">
        <v>888</v>
      </c>
      <c r="B888" s="225" t="s">
        <v>1186</v>
      </c>
      <c r="C888" s="226" t="s">
        <v>3504</v>
      </c>
      <c r="D888" s="224"/>
      <c r="E888" s="224"/>
      <c r="F888" s="224"/>
      <c r="G888" s="224"/>
      <c r="H888" s="224"/>
      <c r="I888" s="224"/>
      <c r="J888" s="224"/>
    </row>
    <row r="889" spans="1:10">
      <c r="A889" s="223">
        <v>889</v>
      </c>
      <c r="B889" s="225" t="s">
        <v>1187</v>
      </c>
      <c r="C889" s="226" t="s">
        <v>1189</v>
      </c>
      <c r="D889" s="224"/>
      <c r="E889" s="224"/>
      <c r="F889" s="224"/>
      <c r="G889" s="224"/>
      <c r="H889" s="224"/>
      <c r="I889" s="224"/>
      <c r="J889" s="224"/>
    </row>
    <row r="890" spans="1:10">
      <c r="A890" s="223">
        <v>890</v>
      </c>
      <c r="B890" s="225" t="s">
        <v>1188</v>
      </c>
      <c r="C890" s="226" t="s">
        <v>1189</v>
      </c>
      <c r="D890" s="224"/>
      <c r="E890" s="224"/>
      <c r="F890" s="224"/>
      <c r="G890" s="224"/>
      <c r="H890" s="224"/>
      <c r="I890" s="224"/>
      <c r="J890" s="224"/>
    </row>
    <row r="891" spans="1:10">
      <c r="A891" s="223">
        <v>891</v>
      </c>
      <c r="B891" s="225" t="s">
        <v>1190</v>
      </c>
      <c r="C891" s="226" t="s">
        <v>1189</v>
      </c>
      <c r="D891" s="224"/>
      <c r="E891" s="224"/>
      <c r="F891" s="224"/>
      <c r="G891" s="224"/>
      <c r="H891" s="224"/>
      <c r="I891" s="224"/>
      <c r="J891" s="224"/>
    </row>
    <row r="892" spans="1:10">
      <c r="A892" s="223">
        <v>892</v>
      </c>
      <c r="B892" s="225" t="s">
        <v>1191</v>
      </c>
      <c r="C892" s="226" t="s">
        <v>1189</v>
      </c>
      <c r="D892" s="224"/>
      <c r="E892" s="224"/>
      <c r="F892" s="224"/>
      <c r="G892" s="224"/>
      <c r="H892" s="224"/>
      <c r="I892" s="224"/>
      <c r="J892" s="224"/>
    </row>
    <row r="893" spans="1:10">
      <c r="A893" s="223">
        <v>893</v>
      </c>
      <c r="B893" s="225" t="s">
        <v>1192</v>
      </c>
      <c r="C893" s="226" t="s">
        <v>3505</v>
      </c>
      <c r="D893" s="224"/>
      <c r="E893" s="224"/>
      <c r="F893" s="224"/>
      <c r="G893" s="224"/>
      <c r="H893" s="224"/>
      <c r="I893" s="224"/>
      <c r="J893" s="224"/>
    </row>
    <row r="894" spans="1:10">
      <c r="A894" s="223">
        <v>894</v>
      </c>
      <c r="B894" s="225" t="s">
        <v>1193</v>
      </c>
      <c r="C894" s="226" t="s">
        <v>3505</v>
      </c>
      <c r="D894" s="224"/>
      <c r="E894" s="224"/>
      <c r="F894" s="224"/>
      <c r="G894" s="224"/>
      <c r="H894" s="224"/>
      <c r="I894" s="224"/>
      <c r="J894" s="224"/>
    </row>
    <row r="895" spans="1:10">
      <c r="A895" s="223">
        <v>895</v>
      </c>
      <c r="B895" s="225" t="s">
        <v>3506</v>
      </c>
      <c r="C895" s="226" t="s">
        <v>3505</v>
      </c>
      <c r="D895" s="224"/>
      <c r="E895" s="224"/>
      <c r="F895" s="224"/>
      <c r="G895" s="224"/>
      <c r="H895" s="224"/>
      <c r="I895" s="224"/>
      <c r="J895" s="224"/>
    </row>
    <row r="896" spans="1:10">
      <c r="A896" s="223">
        <v>896</v>
      </c>
      <c r="B896" s="225" t="s">
        <v>3507</v>
      </c>
      <c r="C896" s="226" t="s">
        <v>3508</v>
      </c>
      <c r="D896" s="224"/>
      <c r="E896" s="224"/>
      <c r="F896" s="224"/>
      <c r="G896" s="224"/>
      <c r="H896" s="224"/>
      <c r="I896" s="224"/>
      <c r="J896" s="224"/>
    </row>
    <row r="897" spans="1:10">
      <c r="A897" s="223">
        <v>897</v>
      </c>
      <c r="B897" s="225" t="s">
        <v>3509</v>
      </c>
      <c r="C897" s="226" t="s">
        <v>3510</v>
      </c>
      <c r="D897" s="224"/>
      <c r="E897" s="224"/>
      <c r="F897" s="224"/>
      <c r="G897" s="224"/>
      <c r="H897" s="224"/>
      <c r="I897" s="224"/>
      <c r="J897" s="224"/>
    </row>
    <row r="898" spans="1:10">
      <c r="A898" s="223">
        <v>898</v>
      </c>
      <c r="B898" s="225" t="s">
        <v>1195</v>
      </c>
      <c r="C898" s="226" t="s">
        <v>3511</v>
      </c>
      <c r="D898" s="224"/>
      <c r="E898" s="224"/>
      <c r="F898" s="224"/>
      <c r="G898" s="224"/>
      <c r="H898" s="224"/>
      <c r="I898" s="224"/>
      <c r="J898" s="224"/>
    </row>
    <row r="899" spans="1:10">
      <c r="A899" s="223">
        <v>899</v>
      </c>
      <c r="B899" s="225" t="s">
        <v>1196</v>
      </c>
      <c r="C899" s="226" t="s">
        <v>3511</v>
      </c>
      <c r="D899" s="224"/>
      <c r="E899" s="224"/>
      <c r="F899" s="224"/>
      <c r="G899" s="224"/>
      <c r="H899" s="224"/>
      <c r="I899" s="224"/>
      <c r="J899" s="224"/>
    </row>
    <row r="900" spans="1:10">
      <c r="A900" s="223">
        <v>900</v>
      </c>
      <c r="B900" s="225" t="s">
        <v>1197</v>
      </c>
      <c r="C900" s="226" t="s">
        <v>3511</v>
      </c>
      <c r="D900" s="224"/>
      <c r="E900" s="224"/>
      <c r="F900" s="224"/>
      <c r="G900" s="224"/>
      <c r="H900" s="224"/>
      <c r="I900" s="224"/>
      <c r="J900" s="224"/>
    </row>
    <row r="901" spans="1:10">
      <c r="A901" s="223">
        <v>901</v>
      </c>
      <c r="B901" s="225" t="s">
        <v>1198</v>
      </c>
      <c r="C901" s="226" t="s">
        <v>3512</v>
      </c>
      <c r="D901" s="224"/>
      <c r="E901" s="224"/>
      <c r="F901" s="224"/>
      <c r="G901" s="224"/>
      <c r="H901" s="224"/>
      <c r="I901" s="224"/>
      <c r="J901" s="224"/>
    </row>
    <row r="902" spans="1:10">
      <c r="A902" s="223">
        <v>902</v>
      </c>
      <c r="B902" s="225" t="s">
        <v>3513</v>
      </c>
      <c r="C902" s="226" t="s">
        <v>3514</v>
      </c>
      <c r="D902" s="224"/>
      <c r="E902" s="224"/>
      <c r="F902" s="224"/>
      <c r="G902" s="224"/>
      <c r="H902" s="224"/>
      <c r="I902" s="224"/>
      <c r="J902" s="224"/>
    </row>
    <row r="903" spans="1:10">
      <c r="A903" s="223">
        <v>903</v>
      </c>
      <c r="B903" s="225" t="s">
        <v>1199</v>
      </c>
      <c r="C903" s="226" t="s">
        <v>3515</v>
      </c>
      <c r="D903" s="224"/>
      <c r="E903" s="224"/>
      <c r="F903" s="224"/>
      <c r="G903" s="224"/>
      <c r="H903" s="224"/>
      <c r="I903" s="224"/>
      <c r="J903" s="224"/>
    </row>
    <row r="904" spans="1:10">
      <c r="A904" s="223">
        <v>904</v>
      </c>
      <c r="B904" s="225" t="s">
        <v>1200</v>
      </c>
      <c r="C904" s="226" t="s">
        <v>3516</v>
      </c>
      <c r="D904" s="224"/>
      <c r="E904" s="224"/>
      <c r="F904" s="224"/>
      <c r="G904" s="224"/>
      <c r="H904" s="224"/>
      <c r="I904" s="224"/>
      <c r="J904" s="224"/>
    </row>
    <row r="905" spans="1:10">
      <c r="A905" s="223">
        <v>905</v>
      </c>
      <c r="B905" s="225" t="s">
        <v>1201</v>
      </c>
      <c r="C905" s="226" t="s">
        <v>1202</v>
      </c>
      <c r="D905" s="224"/>
      <c r="E905" s="224"/>
      <c r="F905" s="224"/>
      <c r="G905" s="224"/>
      <c r="H905" s="224"/>
      <c r="I905" s="224"/>
      <c r="J905" s="224"/>
    </row>
    <row r="906" spans="1:10">
      <c r="A906" s="223">
        <v>906</v>
      </c>
      <c r="B906" s="225" t="s">
        <v>1203</v>
      </c>
      <c r="C906" s="226" t="s">
        <v>1202</v>
      </c>
      <c r="D906" s="224"/>
      <c r="E906" s="224"/>
      <c r="F906" s="224"/>
      <c r="G906" s="224"/>
      <c r="H906" s="224"/>
      <c r="I906" s="224"/>
      <c r="J906" s="224"/>
    </row>
    <row r="907" spans="1:10">
      <c r="A907" s="223">
        <v>907</v>
      </c>
      <c r="B907" s="225" t="s">
        <v>1204</v>
      </c>
      <c r="C907" s="226" t="s">
        <v>3517</v>
      </c>
      <c r="D907" s="224"/>
      <c r="E907" s="224"/>
      <c r="F907" s="224"/>
      <c r="G907" s="224"/>
      <c r="H907" s="224"/>
      <c r="I907" s="224"/>
      <c r="J907" s="224"/>
    </row>
    <row r="908" spans="1:10">
      <c r="A908" s="223">
        <v>908</v>
      </c>
      <c r="B908" s="225" t="s">
        <v>1205</v>
      </c>
      <c r="C908" s="226" t="s">
        <v>1194</v>
      </c>
      <c r="D908" s="224"/>
      <c r="E908" s="224"/>
      <c r="F908" s="224"/>
      <c r="G908" s="224"/>
      <c r="H908" s="224"/>
      <c r="I908" s="224"/>
      <c r="J908" s="224"/>
    </row>
    <row r="909" spans="1:10">
      <c r="A909" s="223">
        <v>909</v>
      </c>
      <c r="B909" s="225" t="s">
        <v>1206</v>
      </c>
      <c r="C909" s="226" t="s">
        <v>3518</v>
      </c>
      <c r="D909" s="224"/>
      <c r="E909" s="224"/>
      <c r="F909" s="224"/>
      <c r="G909" s="224"/>
      <c r="H909" s="224"/>
      <c r="I909" s="224"/>
      <c r="J909" s="224"/>
    </row>
    <row r="910" spans="1:10">
      <c r="A910" s="223">
        <v>910</v>
      </c>
      <c r="B910" s="225" t="s">
        <v>1207</v>
      </c>
      <c r="C910" s="226" t="s">
        <v>1208</v>
      </c>
      <c r="D910" s="224"/>
      <c r="E910" s="224"/>
      <c r="F910" s="224"/>
      <c r="G910" s="224"/>
      <c r="H910" s="224"/>
      <c r="I910" s="224"/>
      <c r="J910" s="224"/>
    </row>
    <row r="911" spans="1:10">
      <c r="A911" s="223">
        <v>911</v>
      </c>
      <c r="B911" s="225" t="s">
        <v>1209</v>
      </c>
      <c r="C911" s="226" t="s">
        <v>1208</v>
      </c>
      <c r="D911" s="224"/>
      <c r="E911" s="224"/>
      <c r="F911" s="224"/>
      <c r="G911" s="224"/>
      <c r="H911" s="224"/>
      <c r="I911" s="224"/>
      <c r="J911" s="224"/>
    </row>
    <row r="912" spans="1:10">
      <c r="A912" s="223">
        <v>912</v>
      </c>
      <c r="B912" s="225" t="s">
        <v>1210</v>
      </c>
      <c r="C912" s="226" t="s">
        <v>1208</v>
      </c>
      <c r="D912" s="224"/>
      <c r="E912" s="224"/>
      <c r="F912" s="224"/>
      <c r="G912" s="224"/>
      <c r="H912" s="224"/>
      <c r="I912" s="224"/>
      <c r="J912" s="224"/>
    </row>
    <row r="913" spans="1:10" ht="25.5">
      <c r="A913" s="223">
        <v>913</v>
      </c>
      <c r="B913" s="225" t="s">
        <v>1211</v>
      </c>
      <c r="C913" s="226" t="s">
        <v>3519</v>
      </c>
      <c r="D913" s="224"/>
      <c r="E913" s="224"/>
      <c r="F913" s="224"/>
      <c r="G913" s="224"/>
      <c r="H913" s="224"/>
      <c r="I913" s="224"/>
      <c r="J913" s="224"/>
    </row>
    <row r="914" spans="1:10" ht="25.5">
      <c r="A914" s="223">
        <v>914</v>
      </c>
      <c r="B914" s="225" t="s">
        <v>1212</v>
      </c>
      <c r="C914" s="226" t="s">
        <v>3519</v>
      </c>
      <c r="D914" s="224"/>
      <c r="E914" s="224"/>
      <c r="F914" s="224"/>
      <c r="G914" s="224"/>
      <c r="H914" s="224"/>
      <c r="I914" s="224"/>
      <c r="J914" s="224"/>
    </row>
    <row r="915" spans="1:10" ht="25.5">
      <c r="A915" s="223">
        <v>915</v>
      </c>
      <c r="B915" s="225" t="s">
        <v>1213</v>
      </c>
      <c r="C915" s="226" t="s">
        <v>3519</v>
      </c>
      <c r="D915" s="224"/>
      <c r="E915" s="224"/>
      <c r="F915" s="224"/>
      <c r="G915" s="224"/>
      <c r="H915" s="224"/>
      <c r="I915" s="224"/>
      <c r="J915" s="224"/>
    </row>
    <row r="916" spans="1:10" ht="25.5">
      <c r="A916" s="223">
        <v>916</v>
      </c>
      <c r="B916" s="225" t="s">
        <v>1214</v>
      </c>
      <c r="C916" s="226" t="s">
        <v>3520</v>
      </c>
      <c r="D916" s="224"/>
      <c r="E916" s="224"/>
      <c r="F916" s="224"/>
      <c r="G916" s="224"/>
      <c r="H916" s="224"/>
      <c r="I916" s="224"/>
      <c r="J916" s="224"/>
    </row>
    <row r="917" spans="1:10" ht="25.5">
      <c r="A917" s="223">
        <v>917</v>
      </c>
      <c r="B917" s="225" t="s">
        <v>1215</v>
      </c>
      <c r="C917" s="226" t="s">
        <v>3521</v>
      </c>
      <c r="D917" s="224"/>
      <c r="E917" s="224"/>
      <c r="F917" s="224"/>
      <c r="G917" s="224"/>
      <c r="H917" s="224"/>
      <c r="I917" s="224"/>
      <c r="J917" s="224"/>
    </row>
    <row r="918" spans="1:10" ht="25.5">
      <c r="A918" s="223">
        <v>918</v>
      </c>
      <c r="B918" s="225" t="s">
        <v>1216</v>
      </c>
      <c r="C918" s="226" t="s">
        <v>3522</v>
      </c>
      <c r="D918" s="224"/>
      <c r="E918" s="224"/>
      <c r="F918" s="224"/>
      <c r="G918" s="224"/>
      <c r="H918" s="224"/>
      <c r="I918" s="224"/>
      <c r="J918" s="224"/>
    </row>
    <row r="919" spans="1:10" ht="25.5">
      <c r="A919" s="223">
        <v>919</v>
      </c>
      <c r="B919" s="225" t="s">
        <v>1217</v>
      </c>
      <c r="C919" s="226" t="s">
        <v>3522</v>
      </c>
      <c r="D919" s="224"/>
      <c r="E919" s="224"/>
      <c r="F919" s="224"/>
      <c r="G919" s="224"/>
      <c r="H919" s="224"/>
      <c r="I919" s="224"/>
      <c r="J919" s="224"/>
    </row>
    <row r="920" spans="1:10" ht="25.5">
      <c r="A920" s="223">
        <v>920</v>
      </c>
      <c r="B920" s="225" t="s">
        <v>1218</v>
      </c>
      <c r="C920" s="226" t="s">
        <v>3523</v>
      </c>
      <c r="D920" s="224"/>
      <c r="E920" s="224"/>
      <c r="F920" s="224"/>
      <c r="G920" s="224"/>
      <c r="H920" s="224"/>
      <c r="I920" s="224"/>
      <c r="J920" s="224"/>
    </row>
    <row r="921" spans="1:10">
      <c r="A921" s="223">
        <v>921</v>
      </c>
      <c r="B921" s="225" t="s">
        <v>1219</v>
      </c>
      <c r="C921" s="226" t="s">
        <v>3524</v>
      </c>
      <c r="D921" s="224"/>
      <c r="E921" s="224"/>
      <c r="F921" s="224"/>
      <c r="G921" s="224"/>
      <c r="H921" s="224"/>
      <c r="I921" s="224"/>
      <c r="J921" s="224"/>
    </row>
    <row r="922" spans="1:10">
      <c r="A922" s="223">
        <v>922</v>
      </c>
      <c r="B922" s="225" t="s">
        <v>1220</v>
      </c>
      <c r="C922" s="226" t="s">
        <v>3525</v>
      </c>
      <c r="D922" s="224"/>
      <c r="E922" s="224"/>
      <c r="F922" s="224"/>
      <c r="G922" s="224"/>
      <c r="H922" s="224"/>
      <c r="I922" s="224"/>
      <c r="J922" s="224"/>
    </row>
    <row r="923" spans="1:10">
      <c r="A923" s="223">
        <v>923</v>
      </c>
      <c r="B923" s="225" t="s">
        <v>1221</v>
      </c>
      <c r="C923" s="226" t="s">
        <v>3526</v>
      </c>
      <c r="D923" s="224"/>
      <c r="E923" s="224"/>
      <c r="F923" s="224"/>
      <c r="G923" s="224"/>
      <c r="H923" s="224"/>
      <c r="I923" s="224"/>
      <c r="J923" s="224"/>
    </row>
    <row r="924" spans="1:10">
      <c r="A924" s="223">
        <v>924</v>
      </c>
      <c r="B924" s="225" t="s">
        <v>1222</v>
      </c>
      <c r="C924" s="226" t="s">
        <v>3526</v>
      </c>
      <c r="D924" s="224"/>
      <c r="E924" s="224"/>
      <c r="F924" s="224"/>
      <c r="G924" s="224"/>
      <c r="H924" s="224"/>
      <c r="I924" s="224"/>
      <c r="J924" s="224"/>
    </row>
    <row r="925" spans="1:10">
      <c r="A925" s="223">
        <v>925</v>
      </c>
      <c r="B925" s="225" t="s">
        <v>3527</v>
      </c>
      <c r="C925" s="226" t="s">
        <v>3528</v>
      </c>
      <c r="D925" s="224"/>
      <c r="E925" s="224"/>
      <c r="F925" s="224"/>
      <c r="G925" s="224"/>
      <c r="H925" s="224"/>
      <c r="I925" s="224"/>
      <c r="J925" s="224"/>
    </row>
    <row r="926" spans="1:10">
      <c r="A926" s="223">
        <v>926</v>
      </c>
      <c r="B926" s="225" t="s">
        <v>3529</v>
      </c>
      <c r="C926" s="226" t="s">
        <v>3528</v>
      </c>
      <c r="D926" s="224"/>
      <c r="E926" s="224"/>
      <c r="F926" s="224"/>
      <c r="G926" s="224"/>
      <c r="H926" s="224"/>
      <c r="I926" s="224"/>
      <c r="J926" s="224"/>
    </row>
    <row r="927" spans="1:10">
      <c r="A927" s="223">
        <v>927</v>
      </c>
      <c r="B927" s="225" t="s">
        <v>1223</v>
      </c>
      <c r="C927" s="226" t="s">
        <v>3530</v>
      </c>
      <c r="D927" s="224"/>
      <c r="E927" s="224"/>
      <c r="F927" s="224"/>
      <c r="G927" s="224"/>
      <c r="H927" s="224"/>
      <c r="I927" s="224"/>
      <c r="J927" s="224"/>
    </row>
    <row r="928" spans="1:10" ht="25.5">
      <c r="A928" s="223">
        <v>928</v>
      </c>
      <c r="B928" s="225" t="s">
        <v>1224</v>
      </c>
      <c r="C928" s="226" t="s">
        <v>3531</v>
      </c>
      <c r="D928" s="224"/>
      <c r="E928" s="224"/>
      <c r="F928" s="224"/>
      <c r="G928" s="224"/>
      <c r="H928" s="224"/>
      <c r="I928" s="224"/>
      <c r="J928" s="224"/>
    </row>
    <row r="929" spans="1:10">
      <c r="A929" s="223">
        <v>929</v>
      </c>
      <c r="B929" s="225" t="s">
        <v>1225</v>
      </c>
      <c r="C929" s="226" t="s">
        <v>1226</v>
      </c>
      <c r="D929" s="224"/>
      <c r="E929" s="224"/>
      <c r="F929" s="224"/>
      <c r="G929" s="224"/>
      <c r="H929" s="224"/>
      <c r="I929" s="224"/>
      <c r="J929" s="224"/>
    </row>
    <row r="930" spans="1:10">
      <c r="A930" s="223">
        <v>930</v>
      </c>
      <c r="B930" s="225" t="s">
        <v>1227</v>
      </c>
      <c r="C930" s="226" t="s">
        <v>1226</v>
      </c>
      <c r="D930" s="224"/>
      <c r="E930" s="224"/>
      <c r="F930" s="224"/>
      <c r="G930" s="224"/>
      <c r="H930" s="224"/>
      <c r="I930" s="224"/>
      <c r="J930" s="224"/>
    </row>
    <row r="931" spans="1:10">
      <c r="A931" s="223">
        <v>931</v>
      </c>
      <c r="B931" s="225" t="s">
        <v>1228</v>
      </c>
      <c r="C931" s="226" t="s">
        <v>1226</v>
      </c>
      <c r="D931" s="224"/>
      <c r="E931" s="224"/>
      <c r="F931" s="224"/>
      <c r="G931" s="224"/>
      <c r="H931" s="224"/>
      <c r="I931" s="224"/>
      <c r="J931" s="224"/>
    </row>
    <row r="932" spans="1:10">
      <c r="A932" s="223">
        <v>932</v>
      </c>
      <c r="B932" s="225" t="s">
        <v>1229</v>
      </c>
      <c r="C932" s="226" t="s">
        <v>3532</v>
      </c>
      <c r="D932" s="224"/>
      <c r="E932" s="224"/>
      <c r="F932" s="224"/>
      <c r="G932" s="224"/>
      <c r="H932" s="224"/>
      <c r="I932" s="224"/>
      <c r="J932" s="224"/>
    </row>
    <row r="933" spans="1:10">
      <c r="A933" s="223">
        <v>933</v>
      </c>
      <c r="B933" s="225" t="s">
        <v>1230</v>
      </c>
      <c r="C933" s="226" t="s">
        <v>3532</v>
      </c>
      <c r="D933" s="224"/>
      <c r="E933" s="224"/>
      <c r="F933" s="224"/>
      <c r="G933" s="224"/>
      <c r="H933" s="224"/>
      <c r="I933" s="224"/>
      <c r="J933" s="224"/>
    </row>
    <row r="934" spans="1:10">
      <c r="A934" s="223">
        <v>934</v>
      </c>
      <c r="B934" s="225" t="s">
        <v>1231</v>
      </c>
      <c r="C934" s="226" t="s">
        <v>3532</v>
      </c>
      <c r="D934" s="224"/>
      <c r="E934" s="224"/>
      <c r="F934" s="224"/>
      <c r="G934" s="224"/>
      <c r="H934" s="224"/>
      <c r="I934" s="224"/>
      <c r="J934" s="224"/>
    </row>
    <row r="935" spans="1:10">
      <c r="A935" s="223">
        <v>935</v>
      </c>
      <c r="B935" s="225" t="s">
        <v>1232</v>
      </c>
      <c r="C935" s="226" t="s">
        <v>3533</v>
      </c>
      <c r="D935" s="224"/>
      <c r="E935" s="224"/>
      <c r="F935" s="224"/>
      <c r="G935" s="224"/>
      <c r="H935" s="224"/>
      <c r="I935" s="224"/>
      <c r="J935" s="224"/>
    </row>
    <row r="936" spans="1:10">
      <c r="A936" s="223">
        <v>936</v>
      </c>
      <c r="B936" s="225" t="s">
        <v>1233</v>
      </c>
      <c r="C936" s="226" t="s">
        <v>3533</v>
      </c>
      <c r="D936" s="224"/>
      <c r="E936" s="224"/>
      <c r="F936" s="224"/>
      <c r="G936" s="224"/>
      <c r="H936" s="224"/>
      <c r="I936" s="224"/>
      <c r="J936" s="224"/>
    </row>
    <row r="937" spans="1:10">
      <c r="A937" s="223">
        <v>937</v>
      </c>
      <c r="B937" s="225" t="s">
        <v>1234</v>
      </c>
      <c r="C937" s="226" t="s">
        <v>3533</v>
      </c>
      <c r="D937" s="224"/>
      <c r="E937" s="224"/>
      <c r="F937" s="224"/>
      <c r="G937" s="224"/>
      <c r="H937" s="224"/>
      <c r="I937" s="224"/>
      <c r="J937" s="224"/>
    </row>
    <row r="938" spans="1:10">
      <c r="A938" s="223">
        <v>938</v>
      </c>
      <c r="B938" s="225" t="s">
        <v>1235</v>
      </c>
      <c r="C938" s="226" t="s">
        <v>3533</v>
      </c>
      <c r="D938" s="224"/>
      <c r="E938" s="224"/>
      <c r="F938" s="224"/>
      <c r="G938" s="224"/>
      <c r="H938" s="224"/>
      <c r="I938" s="224"/>
      <c r="J938" s="224"/>
    </row>
    <row r="939" spans="1:10">
      <c r="A939" s="223">
        <v>939</v>
      </c>
      <c r="B939" s="225" t="s">
        <v>1236</v>
      </c>
      <c r="C939" s="226" t="s">
        <v>3534</v>
      </c>
      <c r="D939" s="224"/>
      <c r="E939" s="224"/>
      <c r="F939" s="224"/>
      <c r="G939" s="224"/>
      <c r="H939" s="224"/>
      <c r="I939" s="224"/>
      <c r="J939" s="224"/>
    </row>
    <row r="940" spans="1:10">
      <c r="A940" s="223">
        <v>940</v>
      </c>
      <c r="B940" s="225" t="s">
        <v>1237</v>
      </c>
      <c r="C940" s="226" t="s">
        <v>3535</v>
      </c>
      <c r="D940" s="224"/>
      <c r="E940" s="224"/>
      <c r="F940" s="224"/>
      <c r="G940" s="224"/>
      <c r="H940" s="224"/>
      <c r="I940" s="224"/>
      <c r="J940" s="224"/>
    </row>
    <row r="941" spans="1:10">
      <c r="A941" s="223">
        <v>941</v>
      </c>
      <c r="B941" s="225" t="s">
        <v>1238</v>
      </c>
      <c r="C941" s="226" t="s">
        <v>3535</v>
      </c>
      <c r="D941" s="224"/>
      <c r="E941" s="224"/>
      <c r="F941" s="224"/>
      <c r="G941" s="224"/>
      <c r="H941" s="224"/>
      <c r="I941" s="224"/>
      <c r="J941" s="224"/>
    </row>
    <row r="942" spans="1:10">
      <c r="A942" s="223">
        <v>942</v>
      </c>
      <c r="B942" s="225" t="s">
        <v>3536</v>
      </c>
      <c r="C942" s="226" t="s">
        <v>3535</v>
      </c>
      <c r="D942" s="224"/>
      <c r="E942" s="224"/>
      <c r="F942" s="224"/>
      <c r="G942" s="224"/>
      <c r="H942" s="224"/>
      <c r="I942" s="224"/>
      <c r="J942" s="224"/>
    </row>
    <row r="943" spans="1:10">
      <c r="A943" s="223">
        <v>943</v>
      </c>
      <c r="B943" s="225" t="s">
        <v>1239</v>
      </c>
      <c r="C943" s="226" t="s">
        <v>3537</v>
      </c>
      <c r="D943" s="224"/>
      <c r="E943" s="224"/>
      <c r="F943" s="224"/>
      <c r="G943" s="224"/>
      <c r="H943" s="224"/>
      <c r="I943" s="224"/>
      <c r="J943" s="224"/>
    </row>
    <row r="944" spans="1:10">
      <c r="A944" s="223">
        <v>944</v>
      </c>
      <c r="B944" s="225" t="s">
        <v>1240</v>
      </c>
      <c r="C944" s="226" t="s">
        <v>3537</v>
      </c>
      <c r="D944" s="224"/>
      <c r="E944" s="224"/>
      <c r="F944" s="224"/>
      <c r="G944" s="224"/>
      <c r="H944" s="224"/>
      <c r="I944" s="224"/>
      <c r="J944" s="224"/>
    </row>
    <row r="945" spans="1:10">
      <c r="A945" s="223">
        <v>945</v>
      </c>
      <c r="B945" s="225" t="s">
        <v>1241</v>
      </c>
      <c r="C945" s="226" t="s">
        <v>3537</v>
      </c>
      <c r="D945" s="224"/>
      <c r="E945" s="224"/>
      <c r="F945" s="224"/>
      <c r="G945" s="224"/>
      <c r="H945" s="224"/>
      <c r="I945" s="224"/>
      <c r="J945" s="224"/>
    </row>
    <row r="946" spans="1:10">
      <c r="A946" s="223">
        <v>946</v>
      </c>
      <c r="B946" s="225" t="s">
        <v>1242</v>
      </c>
      <c r="C946" s="226" t="s">
        <v>1243</v>
      </c>
      <c r="D946" s="224"/>
      <c r="E946" s="224"/>
      <c r="F946" s="224"/>
      <c r="G946" s="224"/>
      <c r="H946" s="224"/>
      <c r="I946" s="224"/>
      <c r="J946" s="224"/>
    </row>
    <row r="947" spans="1:10">
      <c r="A947" s="223">
        <v>947</v>
      </c>
      <c r="B947" s="225" t="s">
        <v>1244</v>
      </c>
      <c r="C947" s="226" t="s">
        <v>1243</v>
      </c>
      <c r="D947" s="224"/>
      <c r="E947" s="224"/>
      <c r="F947" s="224"/>
      <c r="G947" s="224"/>
      <c r="H947" s="224"/>
      <c r="I947" s="224"/>
      <c r="J947" s="224"/>
    </row>
    <row r="948" spans="1:10">
      <c r="A948" s="223">
        <v>948</v>
      </c>
      <c r="B948" s="225" t="s">
        <v>3538</v>
      </c>
      <c r="C948" s="226" t="s">
        <v>1243</v>
      </c>
      <c r="D948" s="224"/>
      <c r="E948" s="224"/>
      <c r="F948" s="224"/>
      <c r="G948" s="224"/>
      <c r="H948" s="224"/>
      <c r="I948" s="224"/>
      <c r="J948" s="224"/>
    </row>
    <row r="949" spans="1:10">
      <c r="A949" s="223">
        <v>949</v>
      </c>
      <c r="B949" s="225" t="s">
        <v>1245</v>
      </c>
      <c r="C949" s="226" t="s">
        <v>3539</v>
      </c>
      <c r="D949" s="224"/>
      <c r="E949" s="224"/>
      <c r="F949" s="224"/>
      <c r="G949" s="224"/>
      <c r="H949" s="224"/>
      <c r="I949" s="224"/>
      <c r="J949" s="224"/>
    </row>
    <row r="950" spans="1:10">
      <c r="A950" s="223">
        <v>950</v>
      </c>
      <c r="B950" s="225" t="s">
        <v>1246</v>
      </c>
      <c r="C950" s="226" t="s">
        <v>3539</v>
      </c>
      <c r="D950" s="224"/>
      <c r="E950" s="224"/>
      <c r="F950" s="224"/>
      <c r="G950" s="224"/>
      <c r="H950" s="224"/>
      <c r="I950" s="224"/>
      <c r="J950" s="224"/>
    </row>
    <row r="951" spans="1:10">
      <c r="A951" s="223">
        <v>951</v>
      </c>
      <c r="B951" s="225" t="s">
        <v>1247</v>
      </c>
      <c r="C951" s="226" t="s">
        <v>3539</v>
      </c>
      <c r="D951" s="224"/>
      <c r="E951" s="224"/>
      <c r="F951" s="224"/>
      <c r="G951" s="224"/>
      <c r="H951" s="224"/>
      <c r="I951" s="224"/>
      <c r="J951" s="224"/>
    </row>
    <row r="952" spans="1:10">
      <c r="A952" s="223">
        <v>952</v>
      </c>
      <c r="B952" s="225" t="s">
        <v>1248</v>
      </c>
      <c r="C952" s="226" t="s">
        <v>3540</v>
      </c>
      <c r="D952" s="224"/>
      <c r="E952" s="224"/>
      <c r="F952" s="224"/>
      <c r="G952" s="224"/>
      <c r="H952" s="224"/>
      <c r="I952" s="224"/>
      <c r="J952" s="224"/>
    </row>
    <row r="953" spans="1:10">
      <c r="A953" s="223">
        <v>953</v>
      </c>
      <c r="B953" s="225" t="s">
        <v>3541</v>
      </c>
      <c r="C953" s="226" t="s">
        <v>3542</v>
      </c>
      <c r="D953" s="224"/>
      <c r="E953" s="224"/>
      <c r="F953" s="224"/>
      <c r="G953" s="224"/>
      <c r="H953" s="224"/>
      <c r="I953" s="224"/>
      <c r="J953" s="224"/>
    </row>
    <row r="954" spans="1:10">
      <c r="A954" s="223">
        <v>954</v>
      </c>
      <c r="B954" s="225" t="s">
        <v>1249</v>
      </c>
      <c r="C954" s="226" t="s">
        <v>3543</v>
      </c>
      <c r="D954" s="224"/>
      <c r="E954" s="224"/>
      <c r="F954" s="224"/>
      <c r="G954" s="224"/>
      <c r="H954" s="224"/>
      <c r="I954" s="224"/>
      <c r="J954" s="224"/>
    </row>
    <row r="955" spans="1:10">
      <c r="A955" s="223">
        <v>955</v>
      </c>
      <c r="B955" s="225" t="s">
        <v>1250</v>
      </c>
      <c r="C955" s="226" t="s">
        <v>3544</v>
      </c>
      <c r="D955" s="224"/>
      <c r="E955" s="224"/>
      <c r="F955" s="224"/>
      <c r="G955" s="224"/>
      <c r="H955" s="224"/>
      <c r="I955" s="224"/>
      <c r="J955" s="224"/>
    </row>
    <row r="956" spans="1:10">
      <c r="A956" s="223">
        <v>956</v>
      </c>
      <c r="B956" s="225" t="s">
        <v>1251</v>
      </c>
      <c r="C956" s="226" t="s">
        <v>1252</v>
      </c>
      <c r="D956" s="224"/>
      <c r="E956" s="224"/>
      <c r="F956" s="224"/>
      <c r="G956" s="224"/>
      <c r="H956" s="224"/>
      <c r="I956" s="224"/>
      <c r="J956" s="224"/>
    </row>
    <row r="957" spans="1:10">
      <c r="A957" s="223">
        <v>957</v>
      </c>
      <c r="B957" s="225" t="s">
        <v>1253</v>
      </c>
      <c r="C957" s="226" t="s">
        <v>1252</v>
      </c>
      <c r="D957" s="224"/>
      <c r="E957" s="224"/>
      <c r="F957" s="224"/>
      <c r="G957" s="224"/>
      <c r="H957" s="224"/>
      <c r="I957" s="224"/>
      <c r="J957" s="224"/>
    </row>
    <row r="958" spans="1:10">
      <c r="A958" s="223">
        <v>958</v>
      </c>
      <c r="B958" s="225" t="s">
        <v>1254</v>
      </c>
      <c r="C958" s="226" t="s">
        <v>1252</v>
      </c>
      <c r="D958" s="224"/>
      <c r="E958" s="224"/>
      <c r="F958" s="224"/>
      <c r="G958" s="224"/>
      <c r="H958" s="224"/>
      <c r="I958" s="224"/>
      <c r="J958" s="224"/>
    </row>
    <row r="959" spans="1:10">
      <c r="A959" s="223">
        <v>959</v>
      </c>
      <c r="B959" s="225" t="s">
        <v>1255</v>
      </c>
      <c r="C959" s="226" t="s">
        <v>3545</v>
      </c>
      <c r="D959" s="224"/>
      <c r="E959" s="224"/>
      <c r="F959" s="224"/>
      <c r="G959" s="224"/>
      <c r="H959" s="224"/>
      <c r="I959" s="224"/>
      <c r="J959" s="224"/>
    </row>
    <row r="960" spans="1:10">
      <c r="A960" s="223">
        <v>960</v>
      </c>
      <c r="B960" s="225" t="s">
        <v>1256</v>
      </c>
      <c r="C960" s="226" t="s">
        <v>3545</v>
      </c>
      <c r="D960" s="224"/>
      <c r="E960" s="224"/>
      <c r="F960" s="224"/>
      <c r="G960" s="224"/>
      <c r="H960" s="224"/>
      <c r="I960" s="224"/>
      <c r="J960" s="224"/>
    </row>
    <row r="961" spans="1:10">
      <c r="A961" s="223">
        <v>961</v>
      </c>
      <c r="B961" s="225" t="s">
        <v>1257</v>
      </c>
      <c r="C961" s="226" t="s">
        <v>3545</v>
      </c>
      <c r="D961" s="224"/>
      <c r="E961" s="224"/>
      <c r="F961" s="224"/>
      <c r="G961" s="224"/>
      <c r="H961" s="224"/>
      <c r="I961" s="224"/>
      <c r="J961" s="224"/>
    </row>
    <row r="962" spans="1:10">
      <c r="A962" s="223">
        <v>962</v>
      </c>
      <c r="B962" s="225" t="s">
        <v>1258</v>
      </c>
      <c r="C962" s="226" t="s">
        <v>1260</v>
      </c>
      <c r="D962" s="224"/>
      <c r="E962" s="224"/>
      <c r="F962" s="224"/>
      <c r="G962" s="224"/>
      <c r="H962" s="224"/>
      <c r="I962" s="224"/>
      <c r="J962" s="224"/>
    </row>
    <row r="963" spans="1:10">
      <c r="A963" s="223">
        <v>963</v>
      </c>
      <c r="B963" s="225" t="s">
        <v>1259</v>
      </c>
      <c r="C963" s="226" t="s">
        <v>1260</v>
      </c>
      <c r="D963" s="224"/>
      <c r="E963" s="224"/>
      <c r="F963" s="224"/>
      <c r="G963" s="224"/>
      <c r="H963" s="224"/>
      <c r="I963" s="224"/>
      <c r="J963" s="224"/>
    </row>
    <row r="964" spans="1:10">
      <c r="A964" s="223">
        <v>964</v>
      </c>
      <c r="B964" s="225" t="s">
        <v>1261</v>
      </c>
      <c r="C964" s="226" t="s">
        <v>1260</v>
      </c>
      <c r="D964" s="224"/>
      <c r="E964" s="224"/>
      <c r="F964" s="224"/>
      <c r="G964" s="224"/>
      <c r="H964" s="224"/>
      <c r="I964" s="224"/>
      <c r="J964" s="224"/>
    </row>
    <row r="965" spans="1:10">
      <c r="A965" s="223">
        <v>965</v>
      </c>
      <c r="B965" s="225" t="s">
        <v>1262</v>
      </c>
      <c r="C965" s="226" t="s">
        <v>3546</v>
      </c>
      <c r="D965" s="224"/>
      <c r="E965" s="224"/>
      <c r="F965" s="224"/>
      <c r="G965" s="224"/>
      <c r="H965" s="224"/>
      <c r="I965" s="224"/>
      <c r="J965" s="224"/>
    </row>
    <row r="966" spans="1:10">
      <c r="A966" s="223">
        <v>966</v>
      </c>
      <c r="B966" s="225" t="s">
        <v>1263</v>
      </c>
      <c r="C966" s="226" t="s">
        <v>1264</v>
      </c>
      <c r="D966" s="224"/>
      <c r="E966" s="224"/>
      <c r="F966" s="224"/>
      <c r="G966" s="224"/>
      <c r="H966" s="224"/>
      <c r="I966" s="224"/>
      <c r="J966" s="224"/>
    </row>
    <row r="967" spans="1:10">
      <c r="A967" s="223">
        <v>967</v>
      </c>
      <c r="B967" s="225" t="s">
        <v>1265</v>
      </c>
      <c r="C967" s="226" t="s">
        <v>3547</v>
      </c>
      <c r="D967" s="224"/>
      <c r="E967" s="224"/>
      <c r="F967" s="224"/>
      <c r="G967" s="224"/>
      <c r="H967" s="224"/>
      <c r="I967" s="224"/>
      <c r="J967" s="224"/>
    </row>
    <row r="968" spans="1:10" ht="25.5">
      <c r="A968" s="223">
        <v>968</v>
      </c>
      <c r="B968" s="225" t="s">
        <v>3548</v>
      </c>
      <c r="C968" s="226" t="s">
        <v>3549</v>
      </c>
      <c r="D968" s="224"/>
      <c r="E968" s="224"/>
      <c r="F968" s="224"/>
      <c r="G968" s="224"/>
      <c r="H968" s="224"/>
      <c r="I968" s="224"/>
      <c r="J968" s="224"/>
    </row>
    <row r="969" spans="1:10">
      <c r="A969" s="223">
        <v>969</v>
      </c>
      <c r="B969" s="225" t="s">
        <v>1266</v>
      </c>
      <c r="C969" s="226" t="s">
        <v>3550</v>
      </c>
      <c r="D969" s="224"/>
      <c r="E969" s="224"/>
      <c r="F969" s="224"/>
      <c r="G969" s="224"/>
      <c r="H969" s="224"/>
      <c r="I969" s="224"/>
      <c r="J969" s="224"/>
    </row>
    <row r="970" spans="1:10">
      <c r="A970" s="223">
        <v>970</v>
      </c>
      <c r="B970" s="225" t="s">
        <v>1267</v>
      </c>
      <c r="C970" s="226" t="s">
        <v>3551</v>
      </c>
      <c r="D970" s="224"/>
      <c r="E970" s="224"/>
      <c r="F970" s="224"/>
      <c r="G970" s="224"/>
      <c r="H970" s="224"/>
      <c r="I970" s="224"/>
      <c r="J970" s="224"/>
    </row>
    <row r="971" spans="1:10">
      <c r="A971" s="223">
        <v>971</v>
      </c>
      <c r="B971" s="225" t="s">
        <v>1268</v>
      </c>
      <c r="C971" s="226" t="s">
        <v>3552</v>
      </c>
      <c r="D971" s="224"/>
      <c r="E971" s="224"/>
      <c r="F971" s="224"/>
      <c r="G971" s="224"/>
      <c r="H971" s="224"/>
      <c r="I971" s="224"/>
      <c r="J971" s="224"/>
    </row>
    <row r="972" spans="1:10">
      <c r="A972" s="223">
        <v>972</v>
      </c>
      <c r="B972" s="225" t="s">
        <v>1269</v>
      </c>
      <c r="C972" s="226" t="s">
        <v>3553</v>
      </c>
      <c r="D972" s="224"/>
      <c r="E972" s="224"/>
      <c r="F972" s="224"/>
      <c r="G972" s="224"/>
      <c r="H972" s="224"/>
      <c r="I972" s="224"/>
      <c r="J972" s="224"/>
    </row>
    <row r="973" spans="1:10">
      <c r="A973" s="223">
        <v>973</v>
      </c>
      <c r="B973" s="225" t="s">
        <v>1270</v>
      </c>
      <c r="C973" s="226" t="s">
        <v>3554</v>
      </c>
      <c r="D973" s="224"/>
      <c r="E973" s="224"/>
      <c r="F973" s="224"/>
      <c r="G973" s="224"/>
      <c r="H973" s="224"/>
      <c r="I973" s="224"/>
      <c r="J973" s="224"/>
    </row>
    <row r="974" spans="1:10">
      <c r="A974" s="223">
        <v>974</v>
      </c>
      <c r="B974" s="225" t="s">
        <v>3555</v>
      </c>
      <c r="C974" s="226" t="s">
        <v>3554</v>
      </c>
      <c r="D974" s="224"/>
      <c r="E974" s="224"/>
      <c r="F974" s="224"/>
      <c r="G974" s="224"/>
      <c r="H974" s="224"/>
      <c r="I974" s="224"/>
      <c r="J974" s="224"/>
    </row>
    <row r="975" spans="1:10">
      <c r="A975" s="223">
        <v>975</v>
      </c>
      <c r="B975" s="225" t="s">
        <v>1271</v>
      </c>
      <c r="C975" s="226" t="s">
        <v>3556</v>
      </c>
      <c r="D975" s="224"/>
      <c r="E975" s="224"/>
      <c r="F975" s="224"/>
      <c r="G975" s="224"/>
      <c r="H975" s="224"/>
      <c r="I975" s="224"/>
      <c r="J975" s="224"/>
    </row>
    <row r="976" spans="1:10">
      <c r="A976" s="223">
        <v>976</v>
      </c>
      <c r="B976" s="225" t="s">
        <v>1272</v>
      </c>
      <c r="C976" s="226" t="s">
        <v>3556</v>
      </c>
      <c r="D976" s="224"/>
      <c r="E976" s="224"/>
      <c r="F976" s="224"/>
      <c r="G976" s="224"/>
      <c r="H976" s="224"/>
      <c r="I976" s="224"/>
      <c r="J976" s="224"/>
    </row>
    <row r="977" spans="1:10">
      <c r="A977" s="223">
        <v>977</v>
      </c>
      <c r="B977" s="225" t="s">
        <v>1273</v>
      </c>
      <c r="C977" s="226" t="s">
        <v>1274</v>
      </c>
      <c r="D977" s="224"/>
      <c r="E977" s="224"/>
      <c r="F977" s="224"/>
      <c r="G977" s="224"/>
      <c r="H977" s="224"/>
      <c r="I977" s="224"/>
      <c r="J977" s="224"/>
    </row>
    <row r="978" spans="1:10">
      <c r="A978" s="223">
        <v>978</v>
      </c>
      <c r="B978" s="225" t="s">
        <v>1275</v>
      </c>
      <c r="C978" s="226" t="s">
        <v>1274</v>
      </c>
      <c r="D978" s="224"/>
      <c r="E978" s="224"/>
      <c r="F978" s="224"/>
      <c r="G978" s="224"/>
      <c r="H978" s="224"/>
      <c r="I978" s="224"/>
      <c r="J978" s="224"/>
    </row>
    <row r="979" spans="1:10">
      <c r="A979" s="223">
        <v>979</v>
      </c>
      <c r="B979" s="225" t="s">
        <v>1276</v>
      </c>
      <c r="C979" s="226" t="s">
        <v>1274</v>
      </c>
      <c r="D979" s="224"/>
      <c r="E979" s="224"/>
      <c r="F979" s="224"/>
      <c r="G979" s="224"/>
      <c r="H979" s="224"/>
      <c r="I979" s="224"/>
      <c r="J979" s="224"/>
    </row>
    <row r="980" spans="1:10">
      <c r="A980" s="223">
        <v>980</v>
      </c>
      <c r="B980" s="225" t="s">
        <v>1277</v>
      </c>
      <c r="C980" s="226" t="s">
        <v>1278</v>
      </c>
      <c r="D980" s="224"/>
      <c r="E980" s="224"/>
      <c r="F980" s="224"/>
      <c r="G980" s="224"/>
      <c r="H980" s="224"/>
      <c r="I980" s="224"/>
      <c r="J980" s="224"/>
    </row>
    <row r="981" spans="1:10">
      <c r="A981" s="223">
        <v>981</v>
      </c>
      <c r="B981" s="225" t="s">
        <v>1279</v>
      </c>
      <c r="C981" s="226" t="s">
        <v>1278</v>
      </c>
      <c r="D981" s="224"/>
      <c r="E981" s="224"/>
      <c r="F981" s="224"/>
      <c r="G981" s="224"/>
      <c r="H981" s="224"/>
      <c r="I981" s="224"/>
      <c r="J981" s="224"/>
    </row>
    <row r="982" spans="1:10">
      <c r="A982" s="223">
        <v>982</v>
      </c>
      <c r="B982" s="225" t="s">
        <v>1280</v>
      </c>
      <c r="C982" s="226" t="s">
        <v>1278</v>
      </c>
      <c r="D982" s="224"/>
      <c r="E982" s="224"/>
      <c r="F982" s="224"/>
      <c r="G982" s="224"/>
      <c r="H982" s="224"/>
      <c r="I982" s="224"/>
      <c r="J982" s="224"/>
    </row>
    <row r="983" spans="1:10">
      <c r="A983" s="223">
        <v>983</v>
      </c>
      <c r="B983" s="225" t="s">
        <v>1281</v>
      </c>
      <c r="C983" s="226" t="s">
        <v>1282</v>
      </c>
      <c r="D983" s="224"/>
      <c r="E983" s="224"/>
      <c r="F983" s="224"/>
      <c r="G983" s="224"/>
      <c r="H983" s="224"/>
      <c r="I983" s="224"/>
      <c r="J983" s="224"/>
    </row>
    <row r="984" spans="1:10">
      <c r="A984" s="223">
        <v>984</v>
      </c>
      <c r="B984" s="225" t="s">
        <v>1283</v>
      </c>
      <c r="C984" s="226" t="s">
        <v>1282</v>
      </c>
      <c r="D984" s="224"/>
      <c r="E984" s="224"/>
      <c r="F984" s="224"/>
      <c r="G984" s="224"/>
      <c r="H984" s="224"/>
      <c r="I984" s="224"/>
      <c r="J984" s="224"/>
    </row>
    <row r="985" spans="1:10">
      <c r="A985" s="223">
        <v>985</v>
      </c>
      <c r="B985" s="225" t="s">
        <v>1284</v>
      </c>
      <c r="C985" s="226" t="s">
        <v>1282</v>
      </c>
      <c r="D985" s="224"/>
      <c r="E985" s="224"/>
      <c r="F985" s="224"/>
      <c r="G985" s="224"/>
      <c r="H985" s="224"/>
      <c r="I985" s="224"/>
      <c r="J985" s="224"/>
    </row>
    <row r="986" spans="1:10">
      <c r="A986" s="223">
        <v>986</v>
      </c>
      <c r="B986" s="225" t="s">
        <v>1285</v>
      </c>
      <c r="C986" s="226" t="s">
        <v>3557</v>
      </c>
      <c r="D986" s="224"/>
      <c r="E986" s="224"/>
      <c r="F986" s="224"/>
      <c r="G986" s="224"/>
      <c r="H986" s="224"/>
      <c r="I986" s="224"/>
      <c r="J986" s="224"/>
    </row>
    <row r="987" spans="1:10">
      <c r="A987" s="223">
        <v>987</v>
      </c>
      <c r="B987" s="225" t="s">
        <v>3558</v>
      </c>
      <c r="C987" s="226" t="s">
        <v>3557</v>
      </c>
      <c r="D987" s="224"/>
      <c r="E987" s="224"/>
      <c r="F987" s="224"/>
      <c r="G987" s="224"/>
      <c r="H987" s="224"/>
      <c r="I987" s="224"/>
      <c r="J987" s="224"/>
    </row>
    <row r="988" spans="1:10">
      <c r="A988" s="223">
        <v>988</v>
      </c>
      <c r="B988" s="225" t="s">
        <v>3559</v>
      </c>
      <c r="C988" s="226" t="s">
        <v>3557</v>
      </c>
      <c r="D988" s="224"/>
      <c r="E988" s="224"/>
      <c r="F988" s="224"/>
      <c r="G988" s="224"/>
      <c r="H988" s="224"/>
      <c r="I988" s="224"/>
      <c r="J988" s="224"/>
    </row>
    <row r="989" spans="1:10">
      <c r="A989" s="223">
        <v>989</v>
      </c>
      <c r="B989" s="225" t="s">
        <v>1286</v>
      </c>
      <c r="C989" s="226" t="s">
        <v>3560</v>
      </c>
      <c r="D989" s="224"/>
      <c r="E989" s="224"/>
      <c r="F989" s="224"/>
      <c r="G989" s="224"/>
      <c r="H989" s="224"/>
      <c r="I989" s="224"/>
      <c r="J989" s="224"/>
    </row>
    <row r="990" spans="1:10" ht="25.5">
      <c r="A990" s="223">
        <v>990</v>
      </c>
      <c r="B990" s="225" t="s">
        <v>1287</v>
      </c>
      <c r="C990" s="226" t="s">
        <v>3561</v>
      </c>
      <c r="D990" s="224"/>
      <c r="E990" s="224"/>
      <c r="F990" s="224"/>
      <c r="G990" s="224"/>
      <c r="H990" s="224"/>
      <c r="I990" s="224"/>
      <c r="J990" s="224"/>
    </row>
    <row r="991" spans="1:10">
      <c r="A991" s="223">
        <v>991</v>
      </c>
      <c r="B991" s="225" t="s">
        <v>1288</v>
      </c>
      <c r="C991" s="226" t="s">
        <v>3562</v>
      </c>
      <c r="D991" s="224"/>
      <c r="E991" s="224"/>
      <c r="F991" s="224"/>
      <c r="G991" s="224"/>
      <c r="H991" s="224"/>
      <c r="I991" s="224"/>
      <c r="J991" s="224"/>
    </row>
    <row r="992" spans="1:10">
      <c r="A992" s="223">
        <v>992</v>
      </c>
      <c r="B992" s="225" t="s">
        <v>1289</v>
      </c>
      <c r="C992" s="226" t="s">
        <v>3562</v>
      </c>
      <c r="D992" s="224"/>
      <c r="E992" s="224"/>
      <c r="F992" s="224"/>
      <c r="G992" s="224"/>
      <c r="H992" s="224"/>
      <c r="I992" s="224"/>
      <c r="J992" s="224"/>
    </row>
    <row r="993" spans="1:10">
      <c r="A993" s="223">
        <v>993</v>
      </c>
      <c r="B993" s="225" t="s">
        <v>1290</v>
      </c>
      <c r="C993" s="226" t="s">
        <v>3563</v>
      </c>
      <c r="D993" s="224"/>
      <c r="E993" s="224"/>
      <c r="F993" s="224"/>
      <c r="G993" s="224"/>
      <c r="H993" s="224"/>
      <c r="I993" s="224"/>
      <c r="J993" s="224"/>
    </row>
    <row r="994" spans="1:10">
      <c r="A994" s="223">
        <v>994</v>
      </c>
      <c r="B994" s="225" t="s">
        <v>3564</v>
      </c>
      <c r="C994" s="226" t="s">
        <v>3563</v>
      </c>
      <c r="D994" s="224"/>
      <c r="E994" s="224"/>
      <c r="F994" s="224"/>
      <c r="G994" s="224"/>
      <c r="H994" s="224"/>
      <c r="I994" s="224"/>
      <c r="J994" s="224"/>
    </row>
    <row r="995" spans="1:10">
      <c r="A995" s="223">
        <v>995</v>
      </c>
      <c r="B995" s="225" t="s">
        <v>1291</v>
      </c>
      <c r="C995" s="226" t="s">
        <v>3565</v>
      </c>
      <c r="D995" s="224"/>
      <c r="E995" s="224"/>
      <c r="F995" s="224"/>
      <c r="G995" s="224"/>
      <c r="H995" s="224"/>
      <c r="I995" s="224"/>
      <c r="J995" s="224"/>
    </row>
    <row r="996" spans="1:10">
      <c r="A996" s="223">
        <v>996</v>
      </c>
      <c r="B996" s="225" t="s">
        <v>1292</v>
      </c>
      <c r="C996" s="226" t="s">
        <v>3565</v>
      </c>
      <c r="D996" s="224"/>
      <c r="E996" s="224"/>
      <c r="F996" s="224"/>
      <c r="G996" s="224"/>
      <c r="H996" s="224"/>
      <c r="I996" s="224"/>
      <c r="J996" s="224"/>
    </row>
    <row r="997" spans="1:10">
      <c r="A997" s="223">
        <v>997</v>
      </c>
      <c r="B997" s="225" t="s">
        <v>1293</v>
      </c>
      <c r="C997" s="226" t="s">
        <v>3566</v>
      </c>
      <c r="D997" s="224"/>
      <c r="E997" s="224"/>
      <c r="F997" s="224"/>
      <c r="G997" s="224"/>
      <c r="H997" s="224"/>
      <c r="I997" s="224"/>
      <c r="J997" s="224"/>
    </row>
    <row r="998" spans="1:10">
      <c r="A998" s="223">
        <v>998</v>
      </c>
      <c r="B998" s="225" t="s">
        <v>1294</v>
      </c>
      <c r="C998" s="226" t="s">
        <v>3567</v>
      </c>
      <c r="D998" s="224"/>
      <c r="E998" s="224"/>
      <c r="F998" s="224"/>
      <c r="G998" s="224"/>
      <c r="H998" s="224"/>
      <c r="I998" s="224"/>
      <c r="J998" s="224"/>
    </row>
    <row r="999" spans="1:10" ht="25.5">
      <c r="A999" s="223">
        <v>999</v>
      </c>
      <c r="B999" s="225" t="s">
        <v>1295</v>
      </c>
      <c r="C999" s="226" t="s">
        <v>3568</v>
      </c>
      <c r="D999" s="224"/>
      <c r="E999" s="224"/>
      <c r="F999" s="224"/>
      <c r="G999" s="224"/>
      <c r="H999" s="224"/>
      <c r="I999" s="224"/>
      <c r="J999" s="224"/>
    </row>
    <row r="1000" spans="1:10" ht="25.5">
      <c r="A1000" s="223">
        <v>1000</v>
      </c>
      <c r="B1000" s="225" t="s">
        <v>1296</v>
      </c>
      <c r="C1000" s="226" t="s">
        <v>3568</v>
      </c>
      <c r="D1000" s="224"/>
      <c r="E1000" s="224"/>
      <c r="F1000" s="224"/>
      <c r="G1000" s="224"/>
      <c r="H1000" s="224"/>
      <c r="I1000" s="224"/>
      <c r="J1000" s="224"/>
    </row>
    <row r="1001" spans="1:10" ht="25.5">
      <c r="A1001" s="223">
        <v>1001</v>
      </c>
      <c r="B1001" s="225" t="s">
        <v>3569</v>
      </c>
      <c r="C1001" s="226" t="s">
        <v>3568</v>
      </c>
      <c r="D1001" s="224"/>
      <c r="E1001" s="224"/>
      <c r="F1001" s="224"/>
      <c r="G1001" s="224"/>
      <c r="H1001" s="224"/>
      <c r="I1001" s="224"/>
      <c r="J1001" s="224"/>
    </row>
    <row r="1002" spans="1:10">
      <c r="A1002" s="223">
        <v>1002</v>
      </c>
      <c r="B1002" s="225" t="s">
        <v>1297</v>
      </c>
      <c r="C1002" s="226" t="s">
        <v>1298</v>
      </c>
      <c r="D1002" s="224"/>
      <c r="E1002" s="224"/>
      <c r="F1002" s="224"/>
      <c r="G1002" s="224"/>
      <c r="H1002" s="224"/>
      <c r="I1002" s="224"/>
      <c r="J1002" s="224"/>
    </row>
    <row r="1003" spans="1:10">
      <c r="A1003" s="223">
        <v>1003</v>
      </c>
      <c r="B1003" s="225" t="s">
        <v>1299</v>
      </c>
      <c r="C1003" s="226" t="s">
        <v>1298</v>
      </c>
      <c r="D1003" s="224"/>
      <c r="E1003" s="224"/>
      <c r="F1003" s="224"/>
      <c r="G1003" s="224"/>
      <c r="H1003" s="224"/>
      <c r="I1003" s="224"/>
      <c r="J1003" s="224"/>
    </row>
    <row r="1004" spans="1:10">
      <c r="A1004" s="223">
        <v>1004</v>
      </c>
      <c r="B1004" s="225" t="s">
        <v>1300</v>
      </c>
      <c r="C1004" s="226" t="s">
        <v>1298</v>
      </c>
      <c r="D1004" s="224"/>
      <c r="E1004" s="224"/>
      <c r="F1004" s="224"/>
      <c r="G1004" s="224"/>
      <c r="H1004" s="224"/>
      <c r="I1004" s="224"/>
      <c r="J1004" s="224"/>
    </row>
    <row r="1005" spans="1:10">
      <c r="A1005" s="223">
        <v>1005</v>
      </c>
      <c r="B1005" s="225" t="s">
        <v>1301</v>
      </c>
      <c r="C1005" s="226" t="s">
        <v>3570</v>
      </c>
      <c r="D1005" s="224"/>
      <c r="E1005" s="224"/>
      <c r="F1005" s="224"/>
      <c r="G1005" s="224"/>
      <c r="H1005" s="224"/>
      <c r="I1005" s="224"/>
      <c r="J1005" s="224"/>
    </row>
    <row r="1006" spans="1:10">
      <c r="A1006" s="223">
        <v>1006</v>
      </c>
      <c r="B1006" s="225" t="s">
        <v>1302</v>
      </c>
      <c r="C1006" s="226" t="s">
        <v>3570</v>
      </c>
      <c r="D1006" s="224"/>
      <c r="E1006" s="224"/>
      <c r="F1006" s="224"/>
      <c r="G1006" s="224"/>
      <c r="H1006" s="224"/>
      <c r="I1006" s="224"/>
      <c r="J1006" s="224"/>
    </row>
    <row r="1007" spans="1:10">
      <c r="A1007" s="223">
        <v>1007</v>
      </c>
      <c r="B1007" s="225" t="s">
        <v>1303</v>
      </c>
      <c r="C1007" s="226" t="s">
        <v>3570</v>
      </c>
      <c r="D1007" s="224"/>
      <c r="E1007" s="224"/>
      <c r="F1007" s="224"/>
      <c r="G1007" s="224"/>
      <c r="H1007" s="224"/>
      <c r="I1007" s="224"/>
      <c r="J1007" s="224"/>
    </row>
    <row r="1008" spans="1:10">
      <c r="A1008" s="223">
        <v>1008</v>
      </c>
      <c r="B1008" s="225" t="s">
        <v>1304</v>
      </c>
      <c r="C1008" s="226" t="s">
        <v>3571</v>
      </c>
      <c r="D1008" s="224"/>
      <c r="E1008" s="224"/>
      <c r="F1008" s="224"/>
      <c r="G1008" s="224"/>
      <c r="H1008" s="224"/>
      <c r="I1008" s="224"/>
      <c r="J1008" s="224"/>
    </row>
    <row r="1009" spans="1:10">
      <c r="A1009" s="223">
        <v>1009</v>
      </c>
      <c r="B1009" s="225" t="s">
        <v>1305</v>
      </c>
      <c r="C1009" s="226" t="s">
        <v>3572</v>
      </c>
      <c r="D1009" s="224"/>
      <c r="E1009" s="224"/>
      <c r="F1009" s="224"/>
      <c r="G1009" s="224"/>
      <c r="H1009" s="224"/>
      <c r="I1009" s="224"/>
      <c r="J1009" s="224"/>
    </row>
    <row r="1010" spans="1:10">
      <c r="A1010" s="223">
        <v>1010</v>
      </c>
      <c r="B1010" s="225" t="s">
        <v>1306</v>
      </c>
      <c r="C1010" s="226" t="s">
        <v>3572</v>
      </c>
      <c r="D1010" s="224"/>
      <c r="E1010" s="224"/>
      <c r="F1010" s="224"/>
      <c r="G1010" s="224"/>
      <c r="H1010" s="224"/>
      <c r="I1010" s="224"/>
      <c r="J1010" s="224"/>
    </row>
    <row r="1011" spans="1:10" ht="25.5">
      <c r="A1011" s="223">
        <v>1011</v>
      </c>
      <c r="B1011" s="225" t="s">
        <v>1307</v>
      </c>
      <c r="C1011" s="226" t="s">
        <v>3573</v>
      </c>
      <c r="D1011" s="224"/>
      <c r="E1011" s="224"/>
      <c r="F1011" s="224"/>
      <c r="G1011" s="224"/>
      <c r="H1011" s="224"/>
      <c r="I1011" s="224"/>
      <c r="J1011" s="224"/>
    </row>
    <row r="1012" spans="1:10" ht="25.5">
      <c r="A1012" s="223">
        <v>1012</v>
      </c>
      <c r="B1012" s="225" t="s">
        <v>1308</v>
      </c>
      <c r="C1012" s="226" t="s">
        <v>3573</v>
      </c>
      <c r="D1012" s="224"/>
      <c r="E1012" s="224"/>
      <c r="F1012" s="224"/>
      <c r="G1012" s="224"/>
      <c r="H1012" s="224"/>
      <c r="I1012" s="224"/>
      <c r="J1012" s="224"/>
    </row>
    <row r="1013" spans="1:10">
      <c r="A1013" s="223">
        <v>1013</v>
      </c>
      <c r="B1013" s="225" t="s">
        <v>1309</v>
      </c>
      <c r="C1013" s="226" t="s">
        <v>3574</v>
      </c>
      <c r="D1013" s="224"/>
      <c r="E1013" s="224"/>
      <c r="F1013" s="224"/>
      <c r="G1013" s="224"/>
      <c r="H1013" s="224"/>
      <c r="I1013" s="224"/>
      <c r="J1013" s="224"/>
    </row>
    <row r="1014" spans="1:10">
      <c r="A1014" s="223">
        <v>1014</v>
      </c>
      <c r="B1014" s="225" t="s">
        <v>1310</v>
      </c>
      <c r="C1014" s="226" t="s">
        <v>3574</v>
      </c>
      <c r="D1014" s="224"/>
      <c r="E1014" s="224"/>
      <c r="F1014" s="224"/>
      <c r="G1014" s="224"/>
      <c r="H1014" s="224"/>
      <c r="I1014" s="224"/>
      <c r="J1014" s="224"/>
    </row>
    <row r="1015" spans="1:10">
      <c r="A1015" s="223">
        <v>1015</v>
      </c>
      <c r="B1015" s="225" t="s">
        <v>3575</v>
      </c>
      <c r="C1015" s="226" t="s">
        <v>3576</v>
      </c>
      <c r="D1015" s="224"/>
      <c r="E1015" s="224"/>
      <c r="F1015" s="224"/>
      <c r="G1015" s="224"/>
      <c r="H1015" s="224"/>
      <c r="I1015" s="224"/>
      <c r="J1015" s="224"/>
    </row>
    <row r="1016" spans="1:10" ht="25.5">
      <c r="A1016" s="223">
        <v>1016</v>
      </c>
      <c r="B1016" s="225" t="s">
        <v>3577</v>
      </c>
      <c r="C1016" s="226" t="s">
        <v>3578</v>
      </c>
      <c r="D1016" s="224"/>
      <c r="E1016" s="224"/>
      <c r="F1016" s="224"/>
      <c r="G1016" s="224"/>
      <c r="H1016" s="224"/>
      <c r="I1016" s="224"/>
      <c r="J1016" s="224"/>
    </row>
    <row r="1017" spans="1:10">
      <c r="A1017" s="223">
        <v>1017</v>
      </c>
      <c r="B1017" s="225" t="s">
        <v>3579</v>
      </c>
      <c r="C1017" s="226" t="s">
        <v>3580</v>
      </c>
      <c r="D1017" s="224"/>
      <c r="E1017" s="224"/>
      <c r="F1017" s="224"/>
      <c r="G1017" s="224"/>
      <c r="H1017" s="224"/>
      <c r="I1017" s="224"/>
      <c r="J1017" s="224"/>
    </row>
    <row r="1018" spans="1:10">
      <c r="A1018" s="223">
        <v>1018</v>
      </c>
      <c r="B1018" s="225" t="s">
        <v>1311</v>
      </c>
      <c r="C1018" s="226" t="s">
        <v>3581</v>
      </c>
      <c r="D1018" s="224"/>
      <c r="E1018" s="224"/>
      <c r="F1018" s="224"/>
      <c r="G1018" s="224"/>
      <c r="H1018" s="224"/>
      <c r="I1018" s="224"/>
      <c r="J1018" s="224"/>
    </row>
    <row r="1019" spans="1:10">
      <c r="A1019" s="223">
        <v>1019</v>
      </c>
      <c r="B1019" s="225" t="s">
        <v>1312</v>
      </c>
      <c r="C1019" s="226" t="s">
        <v>3582</v>
      </c>
      <c r="D1019" s="224"/>
      <c r="E1019" s="224"/>
      <c r="F1019" s="224"/>
      <c r="G1019" s="224"/>
      <c r="H1019" s="224"/>
      <c r="I1019" s="224"/>
      <c r="J1019" s="224"/>
    </row>
    <row r="1020" spans="1:10" ht="25.5">
      <c r="A1020" s="223">
        <v>1020</v>
      </c>
      <c r="B1020" s="225" t="s">
        <v>1313</v>
      </c>
      <c r="C1020" s="226" t="s">
        <v>3583</v>
      </c>
      <c r="D1020" s="224"/>
      <c r="E1020" s="224"/>
      <c r="F1020" s="224"/>
      <c r="G1020" s="224"/>
      <c r="H1020" s="224"/>
      <c r="I1020" s="224"/>
      <c r="J1020" s="224"/>
    </row>
    <row r="1021" spans="1:10">
      <c r="A1021" s="223">
        <v>1021</v>
      </c>
      <c r="B1021" s="225" t="s">
        <v>1314</v>
      </c>
      <c r="C1021" s="226" t="s">
        <v>3584</v>
      </c>
      <c r="D1021" s="224"/>
      <c r="E1021" s="224"/>
      <c r="F1021" s="224"/>
      <c r="G1021" s="224"/>
      <c r="H1021" s="224"/>
      <c r="I1021" s="224"/>
      <c r="J1021" s="224"/>
    </row>
    <row r="1022" spans="1:10">
      <c r="A1022" s="223">
        <v>1022</v>
      </c>
      <c r="B1022" s="225" t="s">
        <v>1315</v>
      </c>
      <c r="C1022" s="226" t="s">
        <v>1317</v>
      </c>
      <c r="D1022" s="224"/>
      <c r="E1022" s="224"/>
      <c r="F1022" s="224"/>
      <c r="G1022" s="224"/>
      <c r="H1022" s="224"/>
      <c r="I1022" s="224"/>
      <c r="J1022" s="224"/>
    </row>
    <row r="1023" spans="1:10">
      <c r="A1023" s="223">
        <v>1023</v>
      </c>
      <c r="B1023" s="225" t="s">
        <v>1316</v>
      </c>
      <c r="C1023" s="226" t="s">
        <v>1317</v>
      </c>
      <c r="D1023" s="224"/>
      <c r="E1023" s="224"/>
      <c r="F1023" s="224"/>
      <c r="G1023" s="224"/>
      <c r="H1023" s="224"/>
      <c r="I1023" s="224"/>
      <c r="J1023" s="224"/>
    </row>
    <row r="1024" spans="1:10">
      <c r="A1024" s="223">
        <v>1024</v>
      </c>
      <c r="B1024" s="225" t="s">
        <v>1318</v>
      </c>
      <c r="C1024" s="226" t="s">
        <v>3585</v>
      </c>
      <c r="D1024" s="224"/>
      <c r="E1024" s="224"/>
      <c r="F1024" s="224"/>
      <c r="G1024" s="224"/>
      <c r="H1024" s="224"/>
      <c r="I1024" s="224"/>
      <c r="J1024" s="224"/>
    </row>
    <row r="1025" spans="1:10">
      <c r="A1025" s="223">
        <v>1025</v>
      </c>
      <c r="B1025" s="225" t="s">
        <v>1319</v>
      </c>
      <c r="C1025" s="226" t="s">
        <v>3585</v>
      </c>
      <c r="D1025" s="224"/>
      <c r="E1025" s="224"/>
      <c r="F1025" s="224"/>
      <c r="G1025" s="224"/>
      <c r="H1025" s="224"/>
      <c r="I1025" s="224"/>
      <c r="J1025" s="224"/>
    </row>
    <row r="1026" spans="1:10">
      <c r="A1026" s="223">
        <v>1026</v>
      </c>
      <c r="B1026" s="225" t="s">
        <v>1320</v>
      </c>
      <c r="C1026" s="226" t="s">
        <v>3586</v>
      </c>
      <c r="D1026" s="224"/>
      <c r="E1026" s="224"/>
      <c r="F1026" s="224"/>
      <c r="G1026" s="224"/>
      <c r="H1026" s="224"/>
      <c r="I1026" s="224"/>
      <c r="J1026" s="224"/>
    </row>
    <row r="1027" spans="1:10">
      <c r="A1027" s="223">
        <v>1027</v>
      </c>
      <c r="B1027" s="225" t="s">
        <v>3587</v>
      </c>
      <c r="C1027" s="226" t="s">
        <v>3588</v>
      </c>
      <c r="D1027" s="224"/>
      <c r="E1027" s="224"/>
      <c r="F1027" s="224"/>
      <c r="G1027" s="224"/>
      <c r="H1027" s="224"/>
      <c r="I1027" s="224"/>
      <c r="J1027" s="224"/>
    </row>
    <row r="1028" spans="1:10">
      <c r="A1028" s="223">
        <v>1028</v>
      </c>
      <c r="B1028" s="225" t="s">
        <v>3589</v>
      </c>
      <c r="C1028" s="226" t="s">
        <v>3590</v>
      </c>
      <c r="D1028" s="224"/>
      <c r="E1028" s="224"/>
      <c r="F1028" s="224"/>
      <c r="G1028" s="224"/>
      <c r="H1028" s="224"/>
      <c r="I1028" s="224"/>
      <c r="J1028" s="224"/>
    </row>
    <row r="1029" spans="1:10" ht="25.5">
      <c r="A1029" s="223">
        <v>1029</v>
      </c>
      <c r="B1029" s="225" t="s">
        <v>1321</v>
      </c>
      <c r="C1029" s="226" t="s">
        <v>3591</v>
      </c>
      <c r="D1029" s="224"/>
      <c r="E1029" s="224"/>
      <c r="F1029" s="224"/>
      <c r="G1029" s="224"/>
      <c r="H1029" s="224"/>
      <c r="I1029" s="224"/>
      <c r="J1029" s="224"/>
    </row>
    <row r="1030" spans="1:10" ht="25.5">
      <c r="A1030" s="223">
        <v>1030</v>
      </c>
      <c r="B1030" s="225" t="s">
        <v>1322</v>
      </c>
      <c r="C1030" s="226" t="s">
        <v>3592</v>
      </c>
      <c r="D1030" s="224"/>
      <c r="E1030" s="224"/>
      <c r="F1030" s="224"/>
      <c r="G1030" s="224"/>
      <c r="H1030" s="224"/>
      <c r="I1030" s="224"/>
      <c r="J1030" s="224"/>
    </row>
    <row r="1031" spans="1:10" ht="25.5">
      <c r="A1031" s="223">
        <v>1031</v>
      </c>
      <c r="B1031" s="225" t="s">
        <v>1323</v>
      </c>
      <c r="C1031" s="226" t="s">
        <v>3592</v>
      </c>
      <c r="D1031" s="224"/>
      <c r="E1031" s="224"/>
      <c r="F1031" s="224"/>
      <c r="G1031" s="224"/>
      <c r="H1031" s="224"/>
      <c r="I1031" s="224"/>
      <c r="J1031" s="224"/>
    </row>
    <row r="1032" spans="1:10" ht="25.5">
      <c r="A1032" s="223">
        <v>1032</v>
      </c>
      <c r="B1032" s="225" t="s">
        <v>1324</v>
      </c>
      <c r="C1032" s="226" t="s">
        <v>3592</v>
      </c>
      <c r="D1032" s="224"/>
      <c r="E1032" s="224"/>
      <c r="F1032" s="224"/>
      <c r="G1032" s="224"/>
      <c r="H1032" s="224"/>
      <c r="I1032" s="224"/>
      <c r="J1032" s="224"/>
    </row>
    <row r="1033" spans="1:10">
      <c r="A1033" s="223">
        <v>1033</v>
      </c>
      <c r="B1033" s="225" t="s">
        <v>3593</v>
      </c>
      <c r="C1033" s="226" t="s">
        <v>1325</v>
      </c>
      <c r="D1033" s="224"/>
      <c r="E1033" s="224"/>
      <c r="F1033" s="224"/>
      <c r="G1033" s="224"/>
      <c r="H1033" s="224"/>
      <c r="I1033" s="224"/>
      <c r="J1033" s="224"/>
    </row>
    <row r="1034" spans="1:10">
      <c r="A1034" s="223">
        <v>1034</v>
      </c>
      <c r="B1034" s="225" t="s">
        <v>3594</v>
      </c>
      <c r="C1034" s="226" t="s">
        <v>1325</v>
      </c>
      <c r="D1034" s="224"/>
      <c r="E1034" s="224"/>
      <c r="F1034" s="224"/>
      <c r="G1034" s="224"/>
      <c r="H1034" s="224"/>
      <c r="I1034" s="224"/>
      <c r="J1034" s="224"/>
    </row>
    <row r="1035" spans="1:10">
      <c r="A1035" s="223">
        <v>1035</v>
      </c>
      <c r="B1035" s="225" t="s">
        <v>3595</v>
      </c>
      <c r="C1035" s="226" t="s">
        <v>1325</v>
      </c>
      <c r="D1035" s="224"/>
      <c r="E1035" s="224"/>
      <c r="F1035" s="224"/>
      <c r="G1035" s="224"/>
      <c r="H1035" s="224"/>
      <c r="I1035" s="224"/>
      <c r="J1035" s="224"/>
    </row>
    <row r="1036" spans="1:10">
      <c r="A1036" s="223">
        <v>1036</v>
      </c>
      <c r="B1036" s="225" t="s">
        <v>1326</v>
      </c>
      <c r="C1036" s="226" t="s">
        <v>3596</v>
      </c>
      <c r="D1036" s="224"/>
      <c r="E1036" s="224"/>
      <c r="F1036" s="224"/>
      <c r="G1036" s="224"/>
      <c r="H1036" s="224"/>
      <c r="I1036" s="224"/>
      <c r="J1036" s="224"/>
    </row>
    <row r="1037" spans="1:10">
      <c r="A1037" s="223">
        <v>1037</v>
      </c>
      <c r="B1037" s="225" t="s">
        <v>1327</v>
      </c>
      <c r="C1037" s="226" t="s">
        <v>1328</v>
      </c>
      <c r="D1037" s="224"/>
      <c r="E1037" s="224"/>
      <c r="F1037" s="224"/>
      <c r="G1037" s="224"/>
      <c r="H1037" s="224"/>
      <c r="I1037" s="224"/>
      <c r="J1037" s="224"/>
    </row>
    <row r="1038" spans="1:10">
      <c r="A1038" s="223">
        <v>1038</v>
      </c>
      <c r="B1038" s="225" t="s">
        <v>1329</v>
      </c>
      <c r="C1038" s="226" t="s">
        <v>1328</v>
      </c>
      <c r="D1038" s="224"/>
      <c r="E1038" s="224"/>
      <c r="F1038" s="224"/>
      <c r="G1038" s="224"/>
      <c r="H1038" s="224"/>
      <c r="I1038" s="224"/>
      <c r="J1038" s="224"/>
    </row>
    <row r="1039" spans="1:10">
      <c r="A1039" s="223">
        <v>1039</v>
      </c>
      <c r="B1039" s="225" t="s">
        <v>1330</v>
      </c>
      <c r="C1039" s="226" t="s">
        <v>1328</v>
      </c>
      <c r="D1039" s="224"/>
      <c r="E1039" s="224"/>
      <c r="F1039" s="224"/>
      <c r="G1039" s="224"/>
      <c r="H1039" s="224"/>
      <c r="I1039" s="224"/>
      <c r="J1039" s="224"/>
    </row>
    <row r="1040" spans="1:10">
      <c r="A1040" s="223">
        <v>1040</v>
      </c>
      <c r="B1040" s="225" t="s">
        <v>1331</v>
      </c>
      <c r="C1040" s="226" t="s">
        <v>1332</v>
      </c>
      <c r="D1040" s="224"/>
      <c r="E1040" s="224"/>
      <c r="F1040" s="224"/>
      <c r="G1040" s="224"/>
      <c r="H1040" s="224"/>
      <c r="I1040" s="224"/>
      <c r="J1040" s="224"/>
    </row>
    <row r="1041" spans="1:10">
      <c r="A1041" s="223">
        <v>1041</v>
      </c>
      <c r="B1041" s="225" t="s">
        <v>1333</v>
      </c>
      <c r="C1041" s="226" t="s">
        <v>1332</v>
      </c>
      <c r="D1041" s="224"/>
      <c r="E1041" s="224"/>
      <c r="F1041" s="224"/>
      <c r="G1041" s="224"/>
      <c r="H1041" s="224"/>
      <c r="I1041" s="224"/>
      <c r="J1041" s="224"/>
    </row>
    <row r="1042" spans="1:10">
      <c r="A1042" s="223">
        <v>1042</v>
      </c>
      <c r="B1042" s="225" t="s">
        <v>3597</v>
      </c>
      <c r="C1042" s="226" t="s">
        <v>1332</v>
      </c>
      <c r="D1042" s="224"/>
      <c r="E1042" s="224"/>
      <c r="F1042" s="224"/>
      <c r="G1042" s="224"/>
      <c r="H1042" s="224"/>
      <c r="I1042" s="224"/>
      <c r="J1042" s="224"/>
    </row>
    <row r="1043" spans="1:10">
      <c r="A1043" s="223">
        <v>1043</v>
      </c>
      <c r="B1043" s="225" t="s">
        <v>1334</v>
      </c>
      <c r="C1043" s="226" t="s">
        <v>1335</v>
      </c>
      <c r="D1043" s="224"/>
      <c r="E1043" s="224"/>
      <c r="F1043" s="224"/>
      <c r="G1043" s="224"/>
      <c r="H1043" s="224"/>
      <c r="I1043" s="224"/>
      <c r="J1043" s="224"/>
    </row>
    <row r="1044" spans="1:10">
      <c r="A1044" s="223">
        <v>1044</v>
      </c>
      <c r="B1044" s="225" t="s">
        <v>1336</v>
      </c>
      <c r="C1044" s="226" t="s">
        <v>1335</v>
      </c>
      <c r="D1044" s="224"/>
      <c r="E1044" s="224"/>
      <c r="F1044" s="224"/>
      <c r="G1044" s="224"/>
      <c r="H1044" s="224"/>
      <c r="I1044" s="224"/>
      <c r="J1044" s="224"/>
    </row>
    <row r="1045" spans="1:10">
      <c r="A1045" s="223">
        <v>1045</v>
      </c>
      <c r="B1045" s="225" t="s">
        <v>1337</v>
      </c>
      <c r="C1045" s="226" t="s">
        <v>1335</v>
      </c>
      <c r="D1045" s="224"/>
      <c r="E1045" s="224"/>
      <c r="F1045" s="224"/>
      <c r="G1045" s="224"/>
      <c r="H1045" s="224"/>
      <c r="I1045" s="224"/>
      <c r="J1045" s="224"/>
    </row>
    <row r="1046" spans="1:10">
      <c r="A1046" s="223">
        <v>1046</v>
      </c>
      <c r="B1046" s="225" t="s">
        <v>1338</v>
      </c>
      <c r="C1046" s="226" t="s">
        <v>3598</v>
      </c>
      <c r="D1046" s="224"/>
      <c r="E1046" s="224"/>
      <c r="F1046" s="224"/>
      <c r="G1046" s="224"/>
      <c r="H1046" s="224"/>
      <c r="I1046" s="224"/>
      <c r="J1046" s="224"/>
    </row>
    <row r="1047" spans="1:10">
      <c r="A1047" s="223">
        <v>1047</v>
      </c>
      <c r="B1047" s="225" t="s">
        <v>1339</v>
      </c>
      <c r="C1047" s="226" t="s">
        <v>3599</v>
      </c>
      <c r="D1047" s="224"/>
      <c r="E1047" s="224"/>
      <c r="F1047" s="224"/>
      <c r="G1047" s="224"/>
      <c r="H1047" s="224"/>
      <c r="I1047" s="224"/>
      <c r="J1047" s="224"/>
    </row>
    <row r="1048" spans="1:10">
      <c r="A1048" s="223">
        <v>1048</v>
      </c>
      <c r="B1048" s="225" t="s">
        <v>1340</v>
      </c>
      <c r="C1048" s="226" t="s">
        <v>3599</v>
      </c>
      <c r="D1048" s="224"/>
      <c r="E1048" s="224"/>
      <c r="F1048" s="224"/>
      <c r="G1048" s="224"/>
      <c r="H1048" s="224"/>
      <c r="I1048" s="224"/>
      <c r="J1048" s="224"/>
    </row>
    <row r="1049" spans="1:10">
      <c r="A1049" s="223">
        <v>1049</v>
      </c>
      <c r="B1049" s="225" t="s">
        <v>1341</v>
      </c>
      <c r="C1049" s="226" t="s">
        <v>3600</v>
      </c>
      <c r="D1049" s="224"/>
      <c r="E1049" s="224"/>
      <c r="F1049" s="224"/>
      <c r="G1049" s="224"/>
      <c r="H1049" s="224"/>
      <c r="I1049" s="224"/>
      <c r="J1049" s="224"/>
    </row>
    <row r="1050" spans="1:10">
      <c r="A1050" s="223">
        <v>1050</v>
      </c>
      <c r="B1050" s="225" t="s">
        <v>1342</v>
      </c>
      <c r="C1050" s="226" t="s">
        <v>3600</v>
      </c>
      <c r="D1050" s="224"/>
      <c r="E1050" s="224"/>
      <c r="F1050" s="224"/>
      <c r="G1050" s="224"/>
      <c r="H1050" s="224"/>
      <c r="I1050" s="224"/>
      <c r="J1050" s="224"/>
    </row>
    <row r="1051" spans="1:10">
      <c r="A1051" s="223">
        <v>1051</v>
      </c>
      <c r="B1051" s="225" t="s">
        <v>1343</v>
      </c>
      <c r="C1051" s="226" t="s">
        <v>3601</v>
      </c>
      <c r="D1051" s="224"/>
      <c r="E1051" s="224"/>
      <c r="F1051" s="224"/>
      <c r="G1051" s="224"/>
      <c r="H1051" s="224"/>
      <c r="I1051" s="224"/>
      <c r="J1051" s="224"/>
    </row>
    <row r="1052" spans="1:10">
      <c r="A1052" s="223">
        <v>1052</v>
      </c>
      <c r="B1052" s="225" t="s">
        <v>1344</v>
      </c>
      <c r="C1052" s="226" t="s">
        <v>3601</v>
      </c>
      <c r="D1052" s="224"/>
      <c r="E1052" s="224"/>
      <c r="F1052" s="224"/>
      <c r="G1052" s="224"/>
      <c r="H1052" s="224"/>
      <c r="I1052" s="224"/>
      <c r="J1052" s="224"/>
    </row>
    <row r="1053" spans="1:10">
      <c r="A1053" s="223">
        <v>1053</v>
      </c>
      <c r="B1053" s="225" t="s">
        <v>1345</v>
      </c>
      <c r="C1053" s="226" t="s">
        <v>3602</v>
      </c>
      <c r="D1053" s="224"/>
      <c r="E1053" s="224"/>
      <c r="F1053" s="224"/>
      <c r="G1053" s="224"/>
      <c r="H1053" s="224"/>
      <c r="I1053" s="224"/>
      <c r="J1053" s="224"/>
    </row>
    <row r="1054" spans="1:10">
      <c r="A1054" s="223">
        <v>1054</v>
      </c>
      <c r="B1054" s="225" t="s">
        <v>1346</v>
      </c>
      <c r="C1054" s="226" t="s">
        <v>3602</v>
      </c>
      <c r="D1054" s="224"/>
      <c r="E1054" s="224"/>
      <c r="F1054" s="224"/>
      <c r="G1054" s="224"/>
      <c r="H1054" s="224"/>
      <c r="I1054" s="224"/>
      <c r="J1054" s="224"/>
    </row>
    <row r="1055" spans="1:10">
      <c r="A1055" s="223">
        <v>1055</v>
      </c>
      <c r="B1055" s="225" t="s">
        <v>1347</v>
      </c>
      <c r="C1055" s="226" t="s">
        <v>3602</v>
      </c>
      <c r="D1055" s="224"/>
      <c r="E1055" s="224"/>
      <c r="F1055" s="224"/>
      <c r="G1055" s="224"/>
      <c r="H1055" s="224"/>
      <c r="I1055" s="224"/>
      <c r="J1055" s="224"/>
    </row>
    <row r="1056" spans="1:10">
      <c r="A1056" s="223">
        <v>1056</v>
      </c>
      <c r="B1056" s="225" t="s">
        <v>1348</v>
      </c>
      <c r="C1056" s="226" t="s">
        <v>3603</v>
      </c>
      <c r="D1056" s="224"/>
      <c r="E1056" s="224"/>
      <c r="F1056" s="224"/>
      <c r="G1056" s="224"/>
      <c r="H1056" s="224"/>
      <c r="I1056" s="224"/>
      <c r="J1056" s="224"/>
    </row>
    <row r="1057" spans="1:10">
      <c r="A1057" s="223">
        <v>1057</v>
      </c>
      <c r="B1057" s="225" t="s">
        <v>1349</v>
      </c>
      <c r="C1057" s="226" t="s">
        <v>3603</v>
      </c>
      <c r="D1057" s="224"/>
      <c r="E1057" s="224"/>
      <c r="F1057" s="224"/>
      <c r="G1057" s="224"/>
      <c r="H1057" s="224"/>
      <c r="I1057" s="224"/>
      <c r="J1057" s="224"/>
    </row>
    <row r="1058" spans="1:10">
      <c r="A1058" s="223">
        <v>1058</v>
      </c>
      <c r="B1058" s="225" t="s">
        <v>1350</v>
      </c>
      <c r="C1058" s="226" t="s">
        <v>3603</v>
      </c>
      <c r="D1058" s="224"/>
      <c r="E1058" s="224"/>
      <c r="F1058" s="224"/>
      <c r="G1058" s="224"/>
      <c r="H1058" s="224"/>
      <c r="I1058" s="224"/>
      <c r="J1058" s="224"/>
    </row>
    <row r="1059" spans="1:10">
      <c r="A1059" s="223">
        <v>1059</v>
      </c>
      <c r="B1059" s="225" t="s">
        <v>3604</v>
      </c>
      <c r="C1059" s="226" t="s">
        <v>3605</v>
      </c>
      <c r="D1059" s="224"/>
      <c r="E1059" s="224"/>
      <c r="F1059" s="224"/>
      <c r="G1059" s="224"/>
      <c r="H1059" s="224"/>
      <c r="I1059" s="224"/>
      <c r="J1059" s="224"/>
    </row>
    <row r="1060" spans="1:10">
      <c r="A1060" s="223">
        <v>1060</v>
      </c>
      <c r="B1060" s="225" t="s">
        <v>3606</v>
      </c>
      <c r="C1060" s="226" t="s">
        <v>3605</v>
      </c>
      <c r="D1060" s="224"/>
      <c r="E1060" s="224"/>
      <c r="F1060" s="224"/>
      <c r="G1060" s="224"/>
      <c r="H1060" s="224"/>
      <c r="I1060" s="224"/>
      <c r="J1060" s="224"/>
    </row>
    <row r="1061" spans="1:10" ht="25.5">
      <c r="A1061" s="223">
        <v>1061</v>
      </c>
      <c r="B1061" s="225" t="s">
        <v>3607</v>
      </c>
      <c r="C1061" s="226" t="s">
        <v>3608</v>
      </c>
      <c r="D1061" s="224"/>
      <c r="E1061" s="224"/>
      <c r="F1061" s="224"/>
      <c r="G1061" s="224"/>
      <c r="H1061" s="224"/>
      <c r="I1061" s="224"/>
      <c r="J1061" s="224"/>
    </row>
    <row r="1062" spans="1:10" ht="25.5">
      <c r="A1062" s="223">
        <v>1062</v>
      </c>
      <c r="B1062" s="225" t="s">
        <v>3609</v>
      </c>
      <c r="C1062" s="226" t="s">
        <v>3610</v>
      </c>
      <c r="D1062" s="224"/>
      <c r="E1062" s="224"/>
      <c r="F1062" s="224"/>
      <c r="G1062" s="224"/>
      <c r="H1062" s="224"/>
      <c r="I1062" s="224"/>
      <c r="J1062" s="224"/>
    </row>
    <row r="1063" spans="1:10">
      <c r="A1063" s="223">
        <v>1063</v>
      </c>
      <c r="B1063" s="225" t="s">
        <v>3611</v>
      </c>
      <c r="C1063" s="226" t="s">
        <v>3612</v>
      </c>
      <c r="D1063" s="224"/>
      <c r="E1063" s="224"/>
      <c r="F1063" s="224"/>
      <c r="G1063" s="224"/>
      <c r="H1063" s="224"/>
      <c r="I1063" s="224"/>
      <c r="J1063" s="224"/>
    </row>
    <row r="1064" spans="1:10">
      <c r="A1064" s="223">
        <v>1064</v>
      </c>
      <c r="B1064" s="225" t="s">
        <v>1351</v>
      </c>
      <c r="C1064" s="226" t="s">
        <v>3613</v>
      </c>
      <c r="D1064" s="224"/>
      <c r="E1064" s="224"/>
      <c r="F1064" s="224"/>
      <c r="G1064" s="224"/>
      <c r="H1064" s="224"/>
      <c r="I1064" s="224"/>
      <c r="J1064" s="224"/>
    </row>
    <row r="1065" spans="1:10">
      <c r="A1065" s="223">
        <v>1065</v>
      </c>
      <c r="B1065" s="225" t="s">
        <v>1352</v>
      </c>
      <c r="C1065" s="226" t="s">
        <v>3614</v>
      </c>
      <c r="D1065" s="224"/>
      <c r="E1065" s="224"/>
      <c r="F1065" s="224"/>
      <c r="G1065" s="224"/>
      <c r="H1065" s="224"/>
      <c r="I1065" s="224"/>
      <c r="J1065" s="224"/>
    </row>
    <row r="1066" spans="1:10">
      <c r="A1066" s="223">
        <v>1066</v>
      </c>
      <c r="B1066" s="225" t="s">
        <v>1353</v>
      </c>
      <c r="C1066" s="226" t="s">
        <v>3614</v>
      </c>
      <c r="D1066" s="224"/>
      <c r="E1066" s="224"/>
      <c r="F1066" s="224"/>
      <c r="G1066" s="224"/>
      <c r="H1066" s="224"/>
      <c r="I1066" s="224"/>
      <c r="J1066" s="224"/>
    </row>
    <row r="1067" spans="1:10">
      <c r="A1067" s="223">
        <v>1067</v>
      </c>
      <c r="B1067" s="225" t="s">
        <v>1354</v>
      </c>
      <c r="C1067" s="226" t="s">
        <v>3615</v>
      </c>
      <c r="D1067" s="224"/>
      <c r="E1067" s="224"/>
      <c r="F1067" s="224"/>
      <c r="G1067" s="224"/>
      <c r="H1067" s="224"/>
      <c r="I1067" s="224"/>
      <c r="J1067" s="224"/>
    </row>
    <row r="1068" spans="1:10">
      <c r="A1068" s="223">
        <v>1068</v>
      </c>
      <c r="B1068" s="225" t="s">
        <v>1355</v>
      </c>
      <c r="C1068" s="226" t="s">
        <v>3615</v>
      </c>
      <c r="D1068" s="224"/>
      <c r="E1068" s="224"/>
      <c r="F1068" s="224"/>
      <c r="G1068" s="224"/>
      <c r="H1068" s="224"/>
      <c r="I1068" s="224"/>
      <c r="J1068" s="224"/>
    </row>
    <row r="1069" spans="1:10">
      <c r="A1069" s="223">
        <v>1069</v>
      </c>
      <c r="B1069" s="225" t="s">
        <v>1356</v>
      </c>
      <c r="C1069" s="226" t="s">
        <v>3616</v>
      </c>
      <c r="D1069" s="224"/>
      <c r="E1069" s="224"/>
      <c r="F1069" s="224"/>
      <c r="G1069" s="224"/>
      <c r="H1069" s="224"/>
      <c r="I1069" s="224"/>
      <c r="J1069" s="224"/>
    </row>
    <row r="1070" spans="1:10" ht="25.5">
      <c r="A1070" s="223">
        <v>1070</v>
      </c>
      <c r="B1070" s="225" t="s">
        <v>1357</v>
      </c>
      <c r="C1070" s="226" t="s">
        <v>3617</v>
      </c>
      <c r="D1070" s="224"/>
      <c r="E1070" s="224"/>
      <c r="F1070" s="224"/>
      <c r="G1070" s="224"/>
      <c r="H1070" s="224"/>
      <c r="I1070" s="224"/>
      <c r="J1070" s="224"/>
    </row>
    <row r="1071" spans="1:10">
      <c r="A1071" s="223">
        <v>1071</v>
      </c>
      <c r="B1071" s="225" t="s">
        <v>1358</v>
      </c>
      <c r="C1071" s="226" t="s">
        <v>3618</v>
      </c>
      <c r="D1071" s="224"/>
      <c r="E1071" s="224"/>
      <c r="F1071" s="224"/>
      <c r="G1071" s="224"/>
      <c r="H1071" s="224"/>
      <c r="I1071" s="224"/>
      <c r="J1071" s="224"/>
    </row>
    <row r="1072" spans="1:10" ht="25.5">
      <c r="A1072" s="223">
        <v>1072</v>
      </c>
      <c r="B1072" s="225" t="s">
        <v>1359</v>
      </c>
      <c r="C1072" s="226" t="s">
        <v>3619</v>
      </c>
      <c r="D1072" s="224"/>
      <c r="E1072" s="224"/>
      <c r="F1072" s="224"/>
      <c r="G1072" s="224"/>
      <c r="H1072" s="224"/>
      <c r="I1072" s="224"/>
      <c r="J1072" s="224"/>
    </row>
    <row r="1073" spans="1:10">
      <c r="A1073" s="223">
        <v>1073</v>
      </c>
      <c r="B1073" s="225" t="s">
        <v>1360</v>
      </c>
      <c r="C1073" s="226" t="s">
        <v>3620</v>
      </c>
      <c r="D1073" s="224"/>
      <c r="E1073" s="224"/>
      <c r="F1073" s="224"/>
      <c r="G1073" s="224"/>
      <c r="H1073" s="224"/>
      <c r="I1073" s="224"/>
      <c r="J1073" s="224"/>
    </row>
    <row r="1074" spans="1:10">
      <c r="A1074" s="223">
        <v>1074</v>
      </c>
      <c r="B1074" s="225" t="s">
        <v>1361</v>
      </c>
      <c r="C1074" s="226" t="s">
        <v>3621</v>
      </c>
      <c r="D1074" s="224"/>
      <c r="E1074" s="224"/>
      <c r="F1074" s="224"/>
      <c r="G1074" s="224"/>
      <c r="H1074" s="224"/>
      <c r="I1074" s="224"/>
      <c r="J1074" s="224"/>
    </row>
    <row r="1075" spans="1:10">
      <c r="A1075" s="223">
        <v>1075</v>
      </c>
      <c r="B1075" s="225" t="s">
        <v>1362</v>
      </c>
      <c r="C1075" s="226" t="s">
        <v>1364</v>
      </c>
      <c r="D1075" s="224"/>
      <c r="E1075" s="224"/>
      <c r="F1075" s="224"/>
      <c r="G1075" s="224"/>
      <c r="H1075" s="224"/>
      <c r="I1075" s="224"/>
      <c r="J1075" s="224"/>
    </row>
    <row r="1076" spans="1:10">
      <c r="A1076" s="223">
        <v>1076</v>
      </c>
      <c r="B1076" s="225" t="s">
        <v>1363</v>
      </c>
      <c r="C1076" s="226" t="s">
        <v>1364</v>
      </c>
      <c r="D1076" s="224"/>
      <c r="E1076" s="224"/>
      <c r="F1076" s="224"/>
      <c r="G1076" s="224"/>
      <c r="H1076" s="224"/>
      <c r="I1076" s="224"/>
      <c r="J1076" s="224"/>
    </row>
    <row r="1077" spans="1:10">
      <c r="A1077" s="223">
        <v>1077</v>
      </c>
      <c r="B1077" s="225" t="s">
        <v>1365</v>
      </c>
      <c r="C1077" s="226" t="s">
        <v>1364</v>
      </c>
      <c r="D1077" s="224"/>
      <c r="E1077" s="224"/>
      <c r="F1077" s="224"/>
      <c r="G1077" s="224"/>
      <c r="H1077" s="224"/>
      <c r="I1077" s="224"/>
      <c r="J1077" s="224"/>
    </row>
    <row r="1078" spans="1:10">
      <c r="A1078" s="223">
        <v>1078</v>
      </c>
      <c r="B1078" s="225" t="s">
        <v>1366</v>
      </c>
      <c r="C1078" s="226" t="s">
        <v>1364</v>
      </c>
      <c r="D1078" s="224"/>
      <c r="E1078" s="224"/>
      <c r="F1078" s="224"/>
      <c r="G1078" s="224"/>
      <c r="H1078" s="224"/>
      <c r="I1078" s="224"/>
      <c r="J1078" s="224"/>
    </row>
    <row r="1079" spans="1:10" ht="25.5">
      <c r="A1079" s="223">
        <v>1079</v>
      </c>
      <c r="B1079" s="225" t="s">
        <v>1367</v>
      </c>
      <c r="C1079" s="226" t="s">
        <v>3622</v>
      </c>
      <c r="D1079" s="224"/>
      <c r="E1079" s="224"/>
      <c r="F1079" s="224"/>
      <c r="G1079" s="224"/>
      <c r="H1079" s="224"/>
      <c r="I1079" s="224"/>
      <c r="J1079" s="224"/>
    </row>
    <row r="1080" spans="1:10" ht="25.5">
      <c r="A1080" s="223">
        <v>1080</v>
      </c>
      <c r="B1080" s="225" t="s">
        <v>1368</v>
      </c>
      <c r="C1080" s="226" t="s">
        <v>3622</v>
      </c>
      <c r="D1080" s="224"/>
      <c r="E1080" s="224"/>
      <c r="F1080" s="224"/>
      <c r="G1080" s="224"/>
      <c r="H1080" s="224"/>
      <c r="I1080" s="224"/>
      <c r="J1080" s="224"/>
    </row>
    <row r="1081" spans="1:10" ht="25.5">
      <c r="A1081" s="223">
        <v>1081</v>
      </c>
      <c r="B1081" s="225" t="s">
        <v>1369</v>
      </c>
      <c r="C1081" s="226" t="s">
        <v>3622</v>
      </c>
      <c r="D1081" s="224"/>
      <c r="E1081" s="224"/>
      <c r="F1081" s="224"/>
      <c r="G1081" s="224"/>
      <c r="H1081" s="224"/>
      <c r="I1081" s="224"/>
      <c r="J1081" s="224"/>
    </row>
    <row r="1082" spans="1:10" ht="25.5">
      <c r="A1082" s="223">
        <v>1082</v>
      </c>
      <c r="B1082" s="225" t="s">
        <v>1370</v>
      </c>
      <c r="C1082" s="226" t="s">
        <v>3622</v>
      </c>
      <c r="D1082" s="224"/>
      <c r="E1082" s="224"/>
      <c r="F1082" s="224"/>
      <c r="G1082" s="224"/>
      <c r="H1082" s="224"/>
      <c r="I1082" s="224"/>
      <c r="J1082" s="224"/>
    </row>
    <row r="1083" spans="1:10">
      <c r="A1083" s="223">
        <v>1083</v>
      </c>
      <c r="B1083" s="225" t="s">
        <v>1371</v>
      </c>
      <c r="C1083" s="226" t="s">
        <v>3623</v>
      </c>
      <c r="D1083" s="224"/>
      <c r="E1083" s="224"/>
      <c r="F1083" s="224"/>
      <c r="G1083" s="224"/>
      <c r="H1083" s="224"/>
      <c r="I1083" s="224"/>
      <c r="J1083" s="224"/>
    </row>
    <row r="1084" spans="1:10">
      <c r="A1084" s="223">
        <v>1084</v>
      </c>
      <c r="B1084" s="225" t="s">
        <v>1372</v>
      </c>
      <c r="C1084" s="226" t="s">
        <v>3624</v>
      </c>
      <c r="D1084" s="224"/>
      <c r="E1084" s="224"/>
      <c r="F1084" s="224"/>
      <c r="G1084" s="224"/>
      <c r="H1084" s="224"/>
      <c r="I1084" s="224"/>
      <c r="J1084" s="224"/>
    </row>
    <row r="1085" spans="1:10">
      <c r="A1085" s="223">
        <v>1085</v>
      </c>
      <c r="B1085" s="225" t="s">
        <v>1373</v>
      </c>
      <c r="C1085" s="226" t="s">
        <v>3624</v>
      </c>
      <c r="D1085" s="224"/>
      <c r="E1085" s="224"/>
      <c r="F1085" s="224"/>
      <c r="G1085" s="224"/>
      <c r="H1085" s="224"/>
      <c r="I1085" s="224"/>
      <c r="J1085" s="224"/>
    </row>
    <row r="1086" spans="1:10">
      <c r="A1086" s="223">
        <v>1086</v>
      </c>
      <c r="B1086" s="225" t="s">
        <v>1374</v>
      </c>
      <c r="C1086" s="226" t="s">
        <v>3624</v>
      </c>
      <c r="D1086" s="224"/>
      <c r="E1086" s="224"/>
      <c r="F1086" s="224"/>
      <c r="G1086" s="224"/>
      <c r="H1086" s="224"/>
      <c r="I1086" s="224"/>
      <c r="J1086" s="224"/>
    </row>
    <row r="1087" spans="1:10">
      <c r="A1087" s="223">
        <v>1087</v>
      </c>
      <c r="B1087" s="225" t="s">
        <v>1375</v>
      </c>
      <c r="C1087" s="226" t="s">
        <v>3625</v>
      </c>
      <c r="D1087" s="224"/>
      <c r="E1087" s="224"/>
      <c r="F1087" s="224"/>
      <c r="G1087" s="224"/>
      <c r="H1087" s="224"/>
      <c r="I1087" s="224"/>
      <c r="J1087" s="224"/>
    </row>
    <row r="1088" spans="1:10">
      <c r="A1088" s="223">
        <v>1088</v>
      </c>
      <c r="B1088" s="225" t="s">
        <v>1376</v>
      </c>
      <c r="C1088" s="226" t="s">
        <v>3625</v>
      </c>
      <c r="D1088" s="224"/>
      <c r="E1088" s="224"/>
      <c r="F1088" s="224"/>
      <c r="G1088" s="224"/>
      <c r="H1088" s="224"/>
      <c r="I1088" s="224"/>
      <c r="J1088" s="224"/>
    </row>
    <row r="1089" spans="1:10">
      <c r="A1089" s="223">
        <v>1089</v>
      </c>
      <c r="B1089" s="225" t="s">
        <v>3626</v>
      </c>
      <c r="C1089" s="226" t="s">
        <v>3625</v>
      </c>
      <c r="D1089" s="224"/>
      <c r="E1089" s="224"/>
      <c r="F1089" s="224"/>
      <c r="G1089" s="224"/>
      <c r="H1089" s="224"/>
      <c r="I1089" s="224"/>
      <c r="J1089" s="224"/>
    </row>
    <row r="1090" spans="1:10">
      <c r="A1090" s="223">
        <v>1090</v>
      </c>
      <c r="B1090" s="225" t="s">
        <v>1377</v>
      </c>
      <c r="C1090" s="226" t="s">
        <v>3627</v>
      </c>
      <c r="D1090" s="224"/>
      <c r="E1090" s="224"/>
      <c r="F1090" s="224"/>
      <c r="G1090" s="224"/>
      <c r="H1090" s="224"/>
      <c r="I1090" s="224"/>
      <c r="J1090" s="224"/>
    </row>
    <row r="1091" spans="1:10">
      <c r="A1091" s="223">
        <v>1091</v>
      </c>
      <c r="B1091" s="225" t="s">
        <v>1378</v>
      </c>
      <c r="C1091" s="226" t="s">
        <v>3628</v>
      </c>
      <c r="D1091" s="224"/>
      <c r="E1091" s="224"/>
      <c r="F1091" s="224"/>
      <c r="G1091" s="224"/>
      <c r="H1091" s="224"/>
      <c r="I1091" s="224"/>
      <c r="J1091" s="224"/>
    </row>
    <row r="1092" spans="1:10">
      <c r="A1092" s="223">
        <v>1092</v>
      </c>
      <c r="B1092" s="225" t="s">
        <v>1379</v>
      </c>
      <c r="C1092" s="226" t="s">
        <v>3629</v>
      </c>
      <c r="D1092" s="224"/>
      <c r="E1092" s="224"/>
      <c r="F1092" s="224"/>
      <c r="G1092" s="224"/>
      <c r="H1092" s="224"/>
      <c r="I1092" s="224"/>
      <c r="J1092" s="224"/>
    </row>
    <row r="1093" spans="1:10">
      <c r="A1093" s="223">
        <v>1093</v>
      </c>
      <c r="B1093" s="225" t="s">
        <v>1380</v>
      </c>
      <c r="C1093" s="226" t="s">
        <v>3629</v>
      </c>
      <c r="D1093" s="224"/>
      <c r="E1093" s="224"/>
      <c r="F1093" s="224"/>
      <c r="G1093" s="224"/>
      <c r="H1093" s="224"/>
      <c r="I1093" s="224"/>
      <c r="J1093" s="224"/>
    </row>
    <row r="1094" spans="1:10">
      <c r="A1094" s="223">
        <v>1094</v>
      </c>
      <c r="B1094" s="225" t="s">
        <v>3630</v>
      </c>
      <c r="C1094" s="226" t="s">
        <v>3629</v>
      </c>
      <c r="D1094" s="224"/>
      <c r="E1094" s="224"/>
      <c r="F1094" s="224"/>
      <c r="G1094" s="224"/>
      <c r="H1094" s="224"/>
      <c r="I1094" s="224"/>
      <c r="J1094" s="224"/>
    </row>
    <row r="1095" spans="1:10">
      <c r="A1095" s="223">
        <v>1095</v>
      </c>
      <c r="B1095" s="225" t="s">
        <v>1381</v>
      </c>
      <c r="C1095" s="226" t="s">
        <v>1382</v>
      </c>
      <c r="D1095" s="224"/>
      <c r="E1095" s="224"/>
      <c r="F1095" s="224"/>
      <c r="G1095" s="224"/>
      <c r="H1095" s="224"/>
      <c r="I1095" s="224"/>
      <c r="J1095" s="224"/>
    </row>
    <row r="1096" spans="1:10">
      <c r="A1096" s="223">
        <v>1096</v>
      </c>
      <c r="B1096" s="225" t="s">
        <v>1383</v>
      </c>
      <c r="C1096" s="226" t="s">
        <v>1382</v>
      </c>
      <c r="D1096" s="224"/>
      <c r="E1096" s="224"/>
      <c r="F1096" s="224"/>
      <c r="G1096" s="224"/>
      <c r="H1096" s="224"/>
      <c r="I1096" s="224"/>
      <c r="J1096" s="224"/>
    </row>
    <row r="1097" spans="1:10">
      <c r="A1097" s="223">
        <v>1097</v>
      </c>
      <c r="B1097" s="225" t="s">
        <v>1384</v>
      </c>
      <c r="C1097" s="226" t="s">
        <v>1382</v>
      </c>
      <c r="D1097" s="224"/>
      <c r="E1097" s="224"/>
      <c r="F1097" s="224"/>
      <c r="G1097" s="224"/>
      <c r="H1097" s="224"/>
      <c r="I1097" s="224"/>
      <c r="J1097" s="224"/>
    </row>
    <row r="1098" spans="1:10">
      <c r="A1098" s="223">
        <v>1098</v>
      </c>
      <c r="B1098" s="225" t="s">
        <v>3631</v>
      </c>
      <c r="C1098" s="226" t="s">
        <v>3632</v>
      </c>
      <c r="D1098" s="224"/>
      <c r="E1098" s="224"/>
      <c r="F1098" s="224"/>
      <c r="G1098" s="224"/>
      <c r="H1098" s="224"/>
      <c r="I1098" s="224"/>
      <c r="J1098" s="224"/>
    </row>
    <row r="1099" spans="1:10">
      <c r="A1099" s="223">
        <v>1099</v>
      </c>
      <c r="B1099" s="225" t="s">
        <v>3633</v>
      </c>
      <c r="C1099" s="226" t="s">
        <v>3632</v>
      </c>
      <c r="D1099" s="224"/>
      <c r="E1099" s="224"/>
      <c r="F1099" s="224"/>
      <c r="G1099" s="224"/>
      <c r="H1099" s="224"/>
      <c r="I1099" s="224"/>
      <c r="J1099" s="224"/>
    </row>
    <row r="1100" spans="1:10">
      <c r="A1100" s="223">
        <v>1100</v>
      </c>
      <c r="B1100" s="225" t="s">
        <v>3634</v>
      </c>
      <c r="C1100" s="226" t="s">
        <v>3632</v>
      </c>
      <c r="D1100" s="224"/>
      <c r="E1100" s="224"/>
      <c r="F1100" s="224"/>
      <c r="G1100" s="224"/>
      <c r="H1100" s="224"/>
      <c r="I1100" s="224"/>
      <c r="J1100" s="224"/>
    </row>
    <row r="1101" spans="1:10">
      <c r="A1101" s="223">
        <v>1101</v>
      </c>
      <c r="B1101" s="225" t="s">
        <v>1385</v>
      </c>
      <c r="C1101" s="226" t="s">
        <v>1387</v>
      </c>
      <c r="D1101" s="224"/>
      <c r="E1101" s="224"/>
      <c r="F1101" s="224"/>
      <c r="G1101" s="224"/>
      <c r="H1101" s="224"/>
      <c r="I1101" s="224"/>
      <c r="J1101" s="224"/>
    </row>
    <row r="1102" spans="1:10">
      <c r="A1102" s="223">
        <v>1102</v>
      </c>
      <c r="B1102" s="225" t="s">
        <v>1386</v>
      </c>
      <c r="C1102" s="226" t="s">
        <v>1387</v>
      </c>
      <c r="D1102" s="224"/>
      <c r="E1102" s="224"/>
      <c r="F1102" s="224"/>
      <c r="G1102" s="224"/>
      <c r="H1102" s="224"/>
      <c r="I1102" s="224"/>
      <c r="J1102" s="224"/>
    </row>
    <row r="1103" spans="1:10">
      <c r="A1103" s="223">
        <v>1103</v>
      </c>
      <c r="B1103" s="225" t="s">
        <v>1388</v>
      </c>
      <c r="C1103" s="226" t="s">
        <v>1387</v>
      </c>
      <c r="D1103" s="224"/>
      <c r="E1103" s="224"/>
      <c r="F1103" s="224"/>
      <c r="G1103" s="224"/>
      <c r="H1103" s="224"/>
      <c r="I1103" s="224"/>
      <c r="J1103" s="224"/>
    </row>
    <row r="1104" spans="1:10">
      <c r="A1104" s="223">
        <v>1104</v>
      </c>
      <c r="B1104" s="225" t="s">
        <v>3635</v>
      </c>
      <c r="C1104" s="226" t="s">
        <v>1387</v>
      </c>
      <c r="D1104" s="224"/>
      <c r="E1104" s="224"/>
      <c r="F1104" s="224"/>
      <c r="G1104" s="224"/>
      <c r="H1104" s="224"/>
      <c r="I1104" s="224"/>
      <c r="J1104" s="224"/>
    </row>
    <row r="1105" spans="1:10">
      <c r="A1105" s="223">
        <v>1105</v>
      </c>
      <c r="B1105" s="225" t="s">
        <v>1389</v>
      </c>
      <c r="C1105" s="226" t="s">
        <v>3636</v>
      </c>
      <c r="D1105" s="224"/>
      <c r="E1105" s="224"/>
      <c r="F1105" s="224"/>
      <c r="G1105" s="224"/>
      <c r="H1105" s="224"/>
      <c r="I1105" s="224"/>
      <c r="J1105" s="224"/>
    </row>
    <row r="1106" spans="1:10">
      <c r="A1106" s="223">
        <v>1106</v>
      </c>
      <c r="B1106" s="225" t="s">
        <v>3637</v>
      </c>
      <c r="C1106" s="226" t="s">
        <v>3638</v>
      </c>
      <c r="D1106" s="224"/>
      <c r="E1106" s="224"/>
      <c r="F1106" s="224"/>
      <c r="G1106" s="224"/>
      <c r="H1106" s="224"/>
      <c r="I1106" s="224"/>
      <c r="J1106" s="224"/>
    </row>
    <row r="1107" spans="1:10">
      <c r="A1107" s="223">
        <v>1107</v>
      </c>
      <c r="B1107" s="225" t="s">
        <v>3639</v>
      </c>
      <c r="C1107" s="226" t="s">
        <v>3638</v>
      </c>
      <c r="D1107" s="224"/>
      <c r="E1107" s="224"/>
      <c r="F1107" s="224"/>
      <c r="G1107" s="224"/>
      <c r="H1107" s="224"/>
      <c r="I1107" s="224"/>
      <c r="J1107" s="224"/>
    </row>
    <row r="1108" spans="1:10">
      <c r="A1108" s="223">
        <v>1108</v>
      </c>
      <c r="B1108" s="225" t="s">
        <v>3640</v>
      </c>
      <c r="C1108" s="226" t="s">
        <v>3638</v>
      </c>
      <c r="D1108" s="224"/>
      <c r="E1108" s="224"/>
      <c r="F1108" s="224"/>
      <c r="G1108" s="224"/>
      <c r="H1108" s="224"/>
      <c r="I1108" s="224"/>
      <c r="J1108" s="224"/>
    </row>
    <row r="1109" spans="1:10" ht="25.5">
      <c r="A1109" s="223">
        <v>1109</v>
      </c>
      <c r="B1109" s="225" t="s">
        <v>3641</v>
      </c>
      <c r="C1109" s="226" t="s">
        <v>3642</v>
      </c>
      <c r="D1109" s="224"/>
      <c r="E1109" s="224"/>
      <c r="F1109" s="224"/>
      <c r="G1109" s="224"/>
      <c r="H1109" s="224"/>
      <c r="I1109" s="224"/>
      <c r="J1109" s="224"/>
    </row>
    <row r="1110" spans="1:10" ht="25.5">
      <c r="A1110" s="223">
        <v>1110</v>
      </c>
      <c r="B1110" s="225" t="s">
        <v>3643</v>
      </c>
      <c r="C1110" s="226" t="s">
        <v>3642</v>
      </c>
      <c r="D1110" s="224"/>
      <c r="E1110" s="224"/>
      <c r="F1110" s="224"/>
      <c r="G1110" s="224"/>
      <c r="H1110" s="224"/>
      <c r="I1110" s="224"/>
      <c r="J1110" s="224"/>
    </row>
    <row r="1111" spans="1:10" ht="25.5">
      <c r="A1111" s="223">
        <v>1111</v>
      </c>
      <c r="B1111" s="225" t="s">
        <v>3644</v>
      </c>
      <c r="C1111" s="226" t="s">
        <v>3642</v>
      </c>
      <c r="D1111" s="224"/>
      <c r="E1111" s="224"/>
      <c r="F1111" s="224"/>
      <c r="G1111" s="224"/>
      <c r="H1111" s="224"/>
      <c r="I1111" s="224"/>
      <c r="J1111" s="224"/>
    </row>
    <row r="1112" spans="1:10">
      <c r="A1112" s="223">
        <v>1112</v>
      </c>
      <c r="B1112" s="225" t="s">
        <v>1390</v>
      </c>
      <c r="C1112" s="226" t="s">
        <v>1392</v>
      </c>
      <c r="D1112" s="224"/>
      <c r="E1112" s="224"/>
      <c r="F1112" s="224"/>
      <c r="G1112" s="224"/>
      <c r="H1112" s="224"/>
      <c r="I1112" s="224"/>
      <c r="J1112" s="224"/>
    </row>
    <row r="1113" spans="1:10">
      <c r="A1113" s="223">
        <v>1113</v>
      </c>
      <c r="B1113" s="225" t="s">
        <v>1391</v>
      </c>
      <c r="C1113" s="226" t="s">
        <v>1392</v>
      </c>
      <c r="D1113" s="224"/>
      <c r="E1113" s="224"/>
      <c r="F1113" s="224"/>
      <c r="G1113" s="224"/>
      <c r="H1113" s="224"/>
      <c r="I1113" s="224"/>
      <c r="J1113" s="224"/>
    </row>
    <row r="1114" spans="1:10">
      <c r="A1114" s="223">
        <v>1114</v>
      </c>
      <c r="B1114" s="225" t="s">
        <v>1393</v>
      </c>
      <c r="C1114" s="226" t="s">
        <v>1392</v>
      </c>
      <c r="D1114" s="224"/>
      <c r="E1114" s="224"/>
      <c r="F1114" s="224"/>
      <c r="G1114" s="224"/>
      <c r="H1114" s="224"/>
      <c r="I1114" s="224"/>
      <c r="J1114" s="224"/>
    </row>
    <row r="1115" spans="1:10">
      <c r="A1115" s="223">
        <v>1115</v>
      </c>
      <c r="B1115" s="225" t="s">
        <v>1394</v>
      </c>
      <c r="C1115" s="226" t="s">
        <v>1392</v>
      </c>
      <c r="D1115" s="224"/>
      <c r="E1115" s="224"/>
      <c r="F1115" s="224"/>
      <c r="G1115" s="224"/>
      <c r="H1115" s="224"/>
      <c r="I1115" s="224"/>
      <c r="J1115" s="224"/>
    </row>
    <row r="1116" spans="1:10">
      <c r="A1116" s="223">
        <v>1116</v>
      </c>
      <c r="B1116" s="225" t="s">
        <v>1395</v>
      </c>
      <c r="C1116" s="226" t="s">
        <v>3645</v>
      </c>
      <c r="D1116" s="224"/>
      <c r="E1116" s="224"/>
      <c r="F1116" s="224"/>
      <c r="G1116" s="224"/>
      <c r="H1116" s="224"/>
      <c r="I1116" s="224"/>
      <c r="J1116" s="224"/>
    </row>
    <row r="1117" spans="1:10">
      <c r="A1117" s="223">
        <v>1117</v>
      </c>
      <c r="B1117" s="225" t="s">
        <v>1396</v>
      </c>
      <c r="C1117" s="226" t="s">
        <v>1401</v>
      </c>
      <c r="D1117" s="224"/>
      <c r="E1117" s="224"/>
      <c r="F1117" s="224"/>
      <c r="G1117" s="224"/>
      <c r="H1117" s="224"/>
      <c r="I1117" s="224"/>
      <c r="J1117" s="224"/>
    </row>
    <row r="1118" spans="1:10">
      <c r="A1118" s="223">
        <v>1118</v>
      </c>
      <c r="B1118" s="225" t="s">
        <v>1397</v>
      </c>
      <c r="C1118" s="226" t="s">
        <v>3646</v>
      </c>
      <c r="D1118" s="224"/>
      <c r="E1118" s="224"/>
      <c r="F1118" s="224"/>
      <c r="G1118" s="224"/>
      <c r="H1118" s="224"/>
      <c r="I1118" s="224"/>
      <c r="J1118" s="224"/>
    </row>
    <row r="1119" spans="1:10">
      <c r="A1119" s="223">
        <v>1119</v>
      </c>
      <c r="B1119" s="225" t="s">
        <v>1398</v>
      </c>
      <c r="C1119" s="226" t="s">
        <v>1399</v>
      </c>
      <c r="D1119" s="224"/>
      <c r="E1119" s="224"/>
      <c r="F1119" s="224"/>
      <c r="G1119" s="224"/>
      <c r="H1119" s="224"/>
      <c r="I1119" s="224"/>
      <c r="J1119" s="224"/>
    </row>
    <row r="1120" spans="1:10">
      <c r="A1120" s="223">
        <v>1120</v>
      </c>
      <c r="B1120" s="225" t="s">
        <v>1400</v>
      </c>
      <c r="C1120" s="226" t="s">
        <v>3647</v>
      </c>
      <c r="D1120" s="224"/>
      <c r="E1120" s="224"/>
      <c r="F1120" s="224"/>
      <c r="G1120" s="224"/>
      <c r="H1120" s="224"/>
      <c r="I1120" s="224"/>
      <c r="J1120" s="224"/>
    </row>
    <row r="1121" spans="1:10">
      <c r="A1121" s="223">
        <v>1121</v>
      </c>
      <c r="B1121" s="225" t="s">
        <v>1402</v>
      </c>
      <c r="C1121" s="226" t="s">
        <v>3648</v>
      </c>
      <c r="D1121" s="224"/>
      <c r="E1121" s="224"/>
      <c r="F1121" s="224"/>
      <c r="G1121" s="224"/>
      <c r="H1121" s="224"/>
      <c r="I1121" s="224"/>
      <c r="J1121" s="224"/>
    </row>
    <row r="1122" spans="1:10">
      <c r="A1122" s="223">
        <v>1122</v>
      </c>
      <c r="B1122" s="225" t="s">
        <v>1403</v>
      </c>
      <c r="C1122" s="226" t="s">
        <v>3648</v>
      </c>
      <c r="D1122" s="224"/>
      <c r="E1122" s="224"/>
      <c r="F1122" s="224"/>
      <c r="G1122" s="224"/>
      <c r="H1122" s="224"/>
      <c r="I1122" s="224"/>
      <c r="J1122" s="224"/>
    </row>
    <row r="1123" spans="1:10">
      <c r="A1123" s="223">
        <v>1123</v>
      </c>
      <c r="B1123" s="225" t="s">
        <v>1404</v>
      </c>
      <c r="C1123" s="226" t="s">
        <v>3649</v>
      </c>
      <c r="D1123" s="224"/>
      <c r="E1123" s="224"/>
      <c r="F1123" s="224"/>
      <c r="G1123" s="224"/>
      <c r="H1123" s="224"/>
      <c r="I1123" s="224"/>
      <c r="J1123" s="224"/>
    </row>
    <row r="1124" spans="1:10">
      <c r="A1124" s="223">
        <v>1124</v>
      </c>
      <c r="B1124" s="225" t="s">
        <v>1405</v>
      </c>
      <c r="C1124" s="226" t="s">
        <v>3650</v>
      </c>
      <c r="D1124" s="224"/>
      <c r="E1124" s="224"/>
      <c r="F1124" s="224"/>
      <c r="G1124" s="224"/>
      <c r="H1124" s="224"/>
      <c r="I1124" s="224"/>
      <c r="J1124" s="224"/>
    </row>
    <row r="1125" spans="1:10">
      <c r="A1125" s="223">
        <v>1125</v>
      </c>
      <c r="B1125" s="225" t="s">
        <v>1406</v>
      </c>
      <c r="C1125" s="226" t="s">
        <v>3650</v>
      </c>
      <c r="D1125" s="224"/>
      <c r="E1125" s="224"/>
      <c r="F1125" s="224"/>
      <c r="G1125" s="224"/>
      <c r="H1125" s="224"/>
      <c r="I1125" s="224"/>
      <c r="J1125" s="224"/>
    </row>
    <row r="1126" spans="1:10">
      <c r="A1126" s="223">
        <v>1126</v>
      </c>
      <c r="B1126" s="225" t="s">
        <v>1407</v>
      </c>
      <c r="C1126" s="226" t="s">
        <v>3651</v>
      </c>
      <c r="D1126" s="224"/>
      <c r="E1126" s="224"/>
      <c r="F1126" s="224"/>
      <c r="G1126" s="224"/>
      <c r="H1126" s="224"/>
      <c r="I1126" s="224"/>
      <c r="J1126" s="224"/>
    </row>
    <row r="1127" spans="1:10">
      <c r="A1127" s="223">
        <v>1127</v>
      </c>
      <c r="B1127" s="225" t="s">
        <v>1408</v>
      </c>
      <c r="C1127" s="226" t="s">
        <v>3651</v>
      </c>
      <c r="D1127" s="224"/>
      <c r="E1127" s="224"/>
      <c r="F1127" s="224"/>
      <c r="G1127" s="224"/>
      <c r="H1127" s="224"/>
      <c r="I1127" s="224"/>
      <c r="J1127" s="224"/>
    </row>
    <row r="1128" spans="1:10">
      <c r="A1128" s="223">
        <v>1128</v>
      </c>
      <c r="B1128" s="225" t="s">
        <v>1409</v>
      </c>
      <c r="C1128" s="226" t="s">
        <v>3652</v>
      </c>
      <c r="D1128" s="224"/>
      <c r="E1128" s="224"/>
      <c r="F1128" s="224"/>
      <c r="G1128" s="224"/>
      <c r="H1128" s="224"/>
      <c r="I1128" s="224"/>
      <c r="J1128" s="224"/>
    </row>
    <row r="1129" spans="1:10">
      <c r="A1129" s="223">
        <v>1129</v>
      </c>
      <c r="B1129" s="225" t="s">
        <v>1410</v>
      </c>
      <c r="C1129" s="226" t="s">
        <v>3652</v>
      </c>
      <c r="D1129" s="224"/>
      <c r="E1129" s="224"/>
      <c r="F1129" s="224"/>
      <c r="G1129" s="224"/>
      <c r="H1129" s="224"/>
      <c r="I1129" s="224"/>
      <c r="J1129" s="224"/>
    </row>
    <row r="1130" spans="1:10">
      <c r="A1130" s="223">
        <v>1130</v>
      </c>
      <c r="B1130" s="225" t="s">
        <v>1411</v>
      </c>
      <c r="C1130" s="226" t="s">
        <v>3653</v>
      </c>
      <c r="D1130" s="224"/>
      <c r="E1130" s="224"/>
      <c r="F1130" s="224"/>
      <c r="G1130" s="224"/>
      <c r="H1130" s="224"/>
      <c r="I1130" s="224"/>
      <c r="J1130" s="224"/>
    </row>
    <row r="1131" spans="1:10">
      <c r="A1131" s="223">
        <v>1131</v>
      </c>
      <c r="B1131" s="225" t="s">
        <v>1412</v>
      </c>
      <c r="C1131" s="226" t="s">
        <v>3653</v>
      </c>
      <c r="D1131" s="224"/>
      <c r="E1131" s="224"/>
      <c r="F1131" s="224"/>
      <c r="G1131" s="224"/>
      <c r="H1131" s="224"/>
      <c r="I1131" s="224"/>
      <c r="J1131" s="224"/>
    </row>
    <row r="1132" spans="1:10">
      <c r="A1132" s="223">
        <v>1132</v>
      </c>
      <c r="B1132" s="225" t="s">
        <v>1413</v>
      </c>
      <c r="C1132" s="226" t="s">
        <v>3654</v>
      </c>
      <c r="D1132" s="224"/>
      <c r="E1132" s="224"/>
      <c r="F1132" s="224"/>
      <c r="G1132" s="224"/>
      <c r="H1132" s="224"/>
      <c r="I1132" s="224"/>
      <c r="J1132" s="224"/>
    </row>
    <row r="1133" spans="1:10">
      <c r="A1133" s="223">
        <v>1133</v>
      </c>
      <c r="B1133" s="225" t="s">
        <v>1414</v>
      </c>
      <c r="C1133" s="226" t="s">
        <v>3654</v>
      </c>
      <c r="D1133" s="224"/>
      <c r="E1133" s="224"/>
      <c r="F1133" s="224"/>
      <c r="G1133" s="224"/>
      <c r="H1133" s="224"/>
      <c r="I1133" s="224"/>
      <c r="J1133" s="224"/>
    </row>
    <row r="1134" spans="1:10">
      <c r="A1134" s="223">
        <v>1134</v>
      </c>
      <c r="B1134" s="225" t="s">
        <v>1415</v>
      </c>
      <c r="C1134" s="226" t="s">
        <v>3654</v>
      </c>
      <c r="D1134" s="224"/>
      <c r="E1134" s="224"/>
      <c r="F1134" s="224"/>
      <c r="G1134" s="224"/>
      <c r="H1134" s="224"/>
      <c r="I1134" s="224"/>
      <c r="J1134" s="224"/>
    </row>
    <row r="1135" spans="1:10">
      <c r="A1135" s="223">
        <v>1135</v>
      </c>
      <c r="B1135" s="225" t="s">
        <v>1416</v>
      </c>
      <c r="C1135" s="226" t="s">
        <v>3655</v>
      </c>
      <c r="D1135" s="224"/>
      <c r="E1135" s="224"/>
      <c r="F1135" s="224"/>
      <c r="G1135" s="224"/>
      <c r="H1135" s="224"/>
      <c r="I1135" s="224"/>
      <c r="J1135" s="224"/>
    </row>
    <row r="1136" spans="1:10">
      <c r="A1136" s="223">
        <v>1136</v>
      </c>
      <c r="B1136" s="225" t="s">
        <v>1417</v>
      </c>
      <c r="C1136" s="226" t="s">
        <v>3655</v>
      </c>
      <c r="D1136" s="224"/>
      <c r="E1136" s="224"/>
      <c r="F1136" s="224"/>
      <c r="G1136" s="224"/>
      <c r="H1136" s="224"/>
      <c r="I1136" s="224"/>
      <c r="J1136" s="224"/>
    </row>
    <row r="1137" spans="1:10">
      <c r="A1137" s="223">
        <v>1137</v>
      </c>
      <c r="B1137" s="225" t="s">
        <v>3656</v>
      </c>
      <c r="C1137" s="226" t="s">
        <v>3655</v>
      </c>
      <c r="D1137" s="224"/>
      <c r="E1137" s="224"/>
      <c r="F1137" s="224"/>
      <c r="G1137" s="224"/>
      <c r="H1137" s="224"/>
      <c r="I1137" s="224"/>
      <c r="J1137" s="224"/>
    </row>
    <row r="1138" spans="1:10">
      <c r="A1138" s="223">
        <v>1138</v>
      </c>
      <c r="B1138" s="225" t="s">
        <v>3657</v>
      </c>
      <c r="C1138" s="226" t="s">
        <v>3658</v>
      </c>
      <c r="D1138" s="224"/>
      <c r="E1138" s="224"/>
      <c r="F1138" s="224"/>
      <c r="G1138" s="224"/>
      <c r="H1138" s="224"/>
      <c r="I1138" s="224"/>
      <c r="J1138" s="224"/>
    </row>
    <row r="1139" spans="1:10" ht="25.5">
      <c r="A1139" s="223">
        <v>1139</v>
      </c>
      <c r="B1139" s="225" t="s">
        <v>3659</v>
      </c>
      <c r="C1139" s="226" t="s">
        <v>3660</v>
      </c>
      <c r="D1139" s="224"/>
      <c r="E1139" s="224"/>
      <c r="F1139" s="224"/>
      <c r="G1139" s="224"/>
      <c r="H1139" s="224"/>
      <c r="I1139" s="224"/>
      <c r="J1139" s="224"/>
    </row>
    <row r="1140" spans="1:10">
      <c r="A1140" s="223">
        <v>1140</v>
      </c>
      <c r="B1140" s="225" t="s">
        <v>3661</v>
      </c>
      <c r="C1140" s="226" t="s">
        <v>3662</v>
      </c>
      <c r="D1140" s="224"/>
      <c r="E1140" s="224"/>
      <c r="F1140" s="224"/>
      <c r="G1140" s="224"/>
      <c r="H1140" s="224"/>
      <c r="I1140" s="224"/>
      <c r="J1140" s="224"/>
    </row>
    <row r="1141" spans="1:10">
      <c r="A1141" s="223">
        <v>1141</v>
      </c>
      <c r="B1141" s="225" t="s">
        <v>3663</v>
      </c>
      <c r="C1141" s="226" t="s">
        <v>3664</v>
      </c>
      <c r="D1141" s="224"/>
      <c r="E1141" s="224"/>
      <c r="F1141" s="224"/>
      <c r="G1141" s="224"/>
      <c r="H1141" s="224"/>
      <c r="I1141" s="224"/>
      <c r="J1141" s="224"/>
    </row>
    <row r="1142" spans="1:10">
      <c r="A1142" s="223">
        <v>1142</v>
      </c>
      <c r="B1142" s="225" t="s">
        <v>3665</v>
      </c>
      <c r="C1142" s="226" t="s">
        <v>3666</v>
      </c>
      <c r="D1142" s="224"/>
      <c r="E1142" s="224"/>
      <c r="F1142" s="224"/>
      <c r="G1142" s="224"/>
      <c r="H1142" s="224"/>
      <c r="I1142" s="224"/>
      <c r="J1142" s="224"/>
    </row>
    <row r="1143" spans="1:10">
      <c r="A1143" s="223">
        <v>1143</v>
      </c>
      <c r="B1143" s="225" t="s">
        <v>3667</v>
      </c>
      <c r="C1143" s="226" t="s">
        <v>3668</v>
      </c>
      <c r="D1143" s="224"/>
      <c r="E1143" s="224"/>
      <c r="F1143" s="224"/>
      <c r="G1143" s="224"/>
      <c r="H1143" s="224"/>
      <c r="I1143" s="224"/>
      <c r="J1143" s="224"/>
    </row>
    <row r="1144" spans="1:10">
      <c r="A1144" s="223">
        <v>1144</v>
      </c>
      <c r="B1144" s="225" t="s">
        <v>3669</v>
      </c>
      <c r="C1144" s="226" t="s">
        <v>3670</v>
      </c>
      <c r="D1144" s="224"/>
      <c r="E1144" s="224"/>
      <c r="F1144" s="224"/>
      <c r="G1144" s="224"/>
      <c r="H1144" s="224"/>
      <c r="I1144" s="224"/>
      <c r="J1144" s="224"/>
    </row>
    <row r="1145" spans="1:10">
      <c r="A1145" s="223">
        <v>1145</v>
      </c>
      <c r="B1145" s="225" t="s">
        <v>3671</v>
      </c>
      <c r="C1145" s="226" t="s">
        <v>3670</v>
      </c>
      <c r="D1145" s="224"/>
      <c r="E1145" s="224"/>
      <c r="F1145" s="224"/>
      <c r="G1145" s="224"/>
      <c r="H1145" s="224"/>
      <c r="I1145" s="224"/>
      <c r="J1145" s="224"/>
    </row>
    <row r="1146" spans="1:10">
      <c r="A1146" s="223">
        <v>1146</v>
      </c>
      <c r="B1146" s="225" t="s">
        <v>3672</v>
      </c>
      <c r="C1146" s="226" t="s">
        <v>3673</v>
      </c>
      <c r="D1146" s="224"/>
      <c r="E1146" s="224"/>
      <c r="F1146" s="224"/>
      <c r="G1146" s="224"/>
      <c r="H1146" s="224"/>
      <c r="I1146" s="224"/>
      <c r="J1146" s="224"/>
    </row>
    <row r="1147" spans="1:10" ht="25.5">
      <c r="A1147" s="223">
        <v>1147</v>
      </c>
      <c r="B1147" s="225" t="s">
        <v>3674</v>
      </c>
      <c r="C1147" s="226" t="s">
        <v>3675</v>
      </c>
      <c r="D1147" s="224"/>
      <c r="E1147" s="224"/>
      <c r="F1147" s="224"/>
      <c r="G1147" s="224"/>
      <c r="H1147" s="224"/>
      <c r="I1147" s="224"/>
      <c r="J1147" s="224"/>
    </row>
    <row r="1148" spans="1:10">
      <c r="A1148" s="223">
        <v>1148</v>
      </c>
      <c r="B1148" s="225" t="s">
        <v>3676</v>
      </c>
      <c r="C1148" s="226" t="s">
        <v>3677</v>
      </c>
      <c r="D1148" s="224"/>
      <c r="E1148" s="224"/>
      <c r="F1148" s="224"/>
      <c r="G1148" s="224"/>
      <c r="H1148" s="224"/>
      <c r="I1148" s="224"/>
      <c r="J1148" s="224"/>
    </row>
    <row r="1149" spans="1:10">
      <c r="A1149" s="223">
        <v>1149</v>
      </c>
      <c r="B1149" s="225" t="s">
        <v>3678</v>
      </c>
      <c r="C1149" s="226" t="s">
        <v>3679</v>
      </c>
      <c r="D1149" s="224"/>
      <c r="E1149" s="224"/>
      <c r="F1149" s="224"/>
      <c r="G1149" s="224"/>
      <c r="H1149" s="224"/>
      <c r="I1149" s="224"/>
      <c r="J1149" s="224"/>
    </row>
    <row r="1150" spans="1:10">
      <c r="A1150" s="223">
        <v>1150</v>
      </c>
      <c r="B1150" s="225" t="s">
        <v>3680</v>
      </c>
      <c r="C1150" s="226" t="s">
        <v>3681</v>
      </c>
      <c r="D1150" s="224"/>
      <c r="E1150" s="224"/>
      <c r="F1150" s="224"/>
      <c r="G1150" s="224"/>
      <c r="H1150" s="224"/>
      <c r="I1150" s="224"/>
      <c r="J1150" s="224"/>
    </row>
    <row r="1151" spans="1:10">
      <c r="A1151" s="223">
        <v>1151</v>
      </c>
      <c r="B1151" s="225" t="s">
        <v>3682</v>
      </c>
      <c r="C1151" s="226" t="s">
        <v>1418</v>
      </c>
      <c r="D1151" s="224"/>
      <c r="E1151" s="224"/>
      <c r="F1151" s="224"/>
      <c r="G1151" s="224"/>
      <c r="H1151" s="224"/>
      <c r="I1151" s="224"/>
      <c r="J1151" s="224"/>
    </row>
    <row r="1152" spans="1:10">
      <c r="A1152" s="223">
        <v>1152</v>
      </c>
      <c r="B1152" s="225" t="s">
        <v>3683</v>
      </c>
      <c r="C1152" s="226" t="s">
        <v>1419</v>
      </c>
      <c r="D1152" s="224"/>
      <c r="E1152" s="224"/>
      <c r="F1152" s="224"/>
      <c r="G1152" s="224"/>
      <c r="H1152" s="224"/>
      <c r="I1152" s="224"/>
      <c r="J1152" s="224"/>
    </row>
    <row r="1153" spans="1:10">
      <c r="A1153" s="223">
        <v>1153</v>
      </c>
      <c r="B1153" s="225" t="s">
        <v>3684</v>
      </c>
      <c r="C1153" s="226" t="s">
        <v>1420</v>
      </c>
      <c r="D1153" s="224"/>
      <c r="E1153" s="224"/>
      <c r="F1153" s="224"/>
      <c r="G1153" s="224"/>
      <c r="H1153" s="224"/>
      <c r="I1153" s="224"/>
      <c r="J1153" s="224"/>
    </row>
    <row r="1154" spans="1:10">
      <c r="A1154" s="223">
        <v>1154</v>
      </c>
      <c r="B1154" s="225" t="s">
        <v>3685</v>
      </c>
      <c r="C1154" s="226" t="s">
        <v>3686</v>
      </c>
      <c r="D1154" s="224"/>
      <c r="E1154" s="224"/>
      <c r="F1154" s="224"/>
      <c r="G1154" s="224"/>
      <c r="H1154" s="224"/>
      <c r="I1154" s="224"/>
      <c r="J1154" s="224"/>
    </row>
    <row r="1155" spans="1:10">
      <c r="A1155" s="223">
        <v>1155</v>
      </c>
      <c r="B1155" s="225" t="s">
        <v>1421</v>
      </c>
      <c r="C1155" s="226" t="s">
        <v>3687</v>
      </c>
      <c r="D1155" s="224"/>
      <c r="E1155" s="224"/>
      <c r="F1155" s="224"/>
      <c r="G1155" s="224"/>
      <c r="H1155" s="224"/>
      <c r="I1155" s="224"/>
      <c r="J1155" s="224"/>
    </row>
    <row r="1156" spans="1:10">
      <c r="A1156" s="223">
        <v>1156</v>
      </c>
      <c r="B1156" s="225" t="s">
        <v>1422</v>
      </c>
      <c r="C1156" s="226" t="s">
        <v>3688</v>
      </c>
      <c r="D1156" s="224"/>
      <c r="E1156" s="224"/>
      <c r="F1156" s="224"/>
      <c r="G1156" s="224"/>
      <c r="H1156" s="224"/>
      <c r="I1156" s="224"/>
      <c r="J1156" s="224"/>
    </row>
    <row r="1157" spans="1:10">
      <c r="A1157" s="223">
        <v>1157</v>
      </c>
      <c r="B1157" s="225" t="s">
        <v>1423</v>
      </c>
      <c r="C1157" s="226" t="s">
        <v>1424</v>
      </c>
      <c r="D1157" s="224"/>
      <c r="E1157" s="224"/>
      <c r="F1157" s="224"/>
      <c r="G1157" s="224"/>
      <c r="H1157" s="224"/>
      <c r="I1157" s="224"/>
      <c r="J1157" s="224"/>
    </row>
    <row r="1158" spans="1:10">
      <c r="A1158" s="223">
        <v>1158</v>
      </c>
      <c r="B1158" s="225" t="s">
        <v>1425</v>
      </c>
      <c r="C1158" s="226" t="s">
        <v>1424</v>
      </c>
      <c r="D1158" s="224"/>
      <c r="E1158" s="224"/>
      <c r="F1158" s="224"/>
      <c r="G1158" s="224"/>
      <c r="H1158" s="224"/>
      <c r="I1158" s="224"/>
      <c r="J1158" s="224"/>
    </row>
    <row r="1159" spans="1:10">
      <c r="A1159" s="223">
        <v>1159</v>
      </c>
      <c r="B1159" s="225" t="s">
        <v>1426</v>
      </c>
      <c r="C1159" s="226" t="s">
        <v>1424</v>
      </c>
      <c r="D1159" s="224"/>
      <c r="E1159" s="224"/>
      <c r="F1159" s="224"/>
      <c r="G1159" s="224"/>
      <c r="H1159" s="224"/>
      <c r="I1159" s="224"/>
      <c r="J1159" s="224"/>
    </row>
    <row r="1160" spans="1:10">
      <c r="A1160" s="223">
        <v>1160</v>
      </c>
      <c r="B1160" s="225" t="s">
        <v>1427</v>
      </c>
      <c r="C1160" s="226" t="s">
        <v>3689</v>
      </c>
      <c r="D1160" s="224"/>
      <c r="E1160" s="224"/>
      <c r="F1160" s="224"/>
      <c r="G1160" s="224"/>
      <c r="H1160" s="224"/>
      <c r="I1160" s="224"/>
      <c r="J1160" s="224"/>
    </row>
    <row r="1161" spans="1:10">
      <c r="A1161" s="223">
        <v>1161</v>
      </c>
      <c r="B1161" s="225" t="s">
        <v>1428</v>
      </c>
      <c r="C1161" s="226" t="s">
        <v>3690</v>
      </c>
      <c r="D1161" s="224"/>
      <c r="E1161" s="224"/>
      <c r="F1161" s="224"/>
      <c r="G1161" s="224"/>
      <c r="H1161" s="224"/>
      <c r="I1161" s="224"/>
      <c r="J1161" s="224"/>
    </row>
    <row r="1162" spans="1:10">
      <c r="A1162" s="223">
        <v>1162</v>
      </c>
      <c r="B1162" s="225" t="s">
        <v>1429</v>
      </c>
      <c r="C1162" s="226" t="s">
        <v>3690</v>
      </c>
      <c r="D1162" s="224"/>
      <c r="E1162" s="224"/>
      <c r="F1162" s="224"/>
      <c r="G1162" s="224"/>
      <c r="H1162" s="224"/>
      <c r="I1162" s="224"/>
      <c r="J1162" s="224"/>
    </row>
    <row r="1163" spans="1:10">
      <c r="A1163" s="223">
        <v>1163</v>
      </c>
      <c r="B1163" s="225" t="s">
        <v>1430</v>
      </c>
      <c r="C1163" s="226" t="s">
        <v>3691</v>
      </c>
      <c r="D1163" s="224"/>
      <c r="E1163" s="224"/>
      <c r="F1163" s="224"/>
      <c r="G1163" s="224"/>
      <c r="H1163" s="224"/>
      <c r="I1163" s="224"/>
      <c r="J1163" s="224"/>
    </row>
    <row r="1164" spans="1:10">
      <c r="A1164" s="223">
        <v>1164</v>
      </c>
      <c r="B1164" s="225" t="s">
        <v>1431</v>
      </c>
      <c r="C1164" s="226" t="s">
        <v>3691</v>
      </c>
      <c r="D1164" s="224"/>
      <c r="E1164" s="224"/>
      <c r="F1164" s="224"/>
      <c r="G1164" s="224"/>
      <c r="H1164" s="224"/>
      <c r="I1164" s="224"/>
      <c r="J1164" s="224"/>
    </row>
    <row r="1165" spans="1:10">
      <c r="A1165" s="223">
        <v>1165</v>
      </c>
      <c r="B1165" s="225" t="s">
        <v>1432</v>
      </c>
      <c r="C1165" s="226" t="s">
        <v>1433</v>
      </c>
      <c r="D1165" s="224"/>
      <c r="E1165" s="224"/>
      <c r="F1165" s="224"/>
      <c r="G1165" s="224"/>
      <c r="H1165" s="224"/>
      <c r="I1165" s="224"/>
      <c r="J1165" s="224"/>
    </row>
    <row r="1166" spans="1:10">
      <c r="A1166" s="223">
        <v>1166</v>
      </c>
      <c r="B1166" s="225" t="s">
        <v>1434</v>
      </c>
      <c r="C1166" s="226" t="s">
        <v>1433</v>
      </c>
      <c r="D1166" s="224"/>
      <c r="E1166" s="224"/>
      <c r="F1166" s="224"/>
      <c r="G1166" s="224"/>
      <c r="H1166" s="224"/>
      <c r="I1166" s="224"/>
      <c r="J1166" s="224"/>
    </row>
    <row r="1167" spans="1:10">
      <c r="A1167" s="223">
        <v>1167</v>
      </c>
      <c r="B1167" s="225" t="s">
        <v>3692</v>
      </c>
      <c r="C1167" s="226" t="s">
        <v>1433</v>
      </c>
      <c r="D1167" s="224"/>
      <c r="E1167" s="224"/>
      <c r="F1167" s="224"/>
      <c r="G1167" s="224"/>
      <c r="H1167" s="224"/>
      <c r="I1167" s="224"/>
      <c r="J1167" s="224"/>
    </row>
    <row r="1168" spans="1:10">
      <c r="A1168" s="223">
        <v>1168</v>
      </c>
      <c r="B1168" s="225" t="s">
        <v>1435</v>
      </c>
      <c r="C1168" s="226" t="s">
        <v>1437</v>
      </c>
      <c r="D1168" s="224"/>
      <c r="E1168" s="224"/>
      <c r="F1168" s="224"/>
      <c r="G1168" s="224"/>
      <c r="H1168" s="224"/>
      <c r="I1168" s="224"/>
      <c r="J1168" s="224"/>
    </row>
    <row r="1169" spans="1:10">
      <c r="A1169" s="223">
        <v>1169</v>
      </c>
      <c r="B1169" s="225" t="s">
        <v>1436</v>
      </c>
      <c r="C1169" s="226" t="s">
        <v>1437</v>
      </c>
      <c r="D1169" s="224"/>
      <c r="E1169" s="224"/>
      <c r="F1169" s="224"/>
      <c r="G1169" s="224"/>
      <c r="H1169" s="224"/>
      <c r="I1169" s="224"/>
      <c r="J1169" s="224"/>
    </row>
    <row r="1170" spans="1:10">
      <c r="A1170" s="223">
        <v>1170</v>
      </c>
      <c r="B1170" s="225" t="s">
        <v>1438</v>
      </c>
      <c r="C1170" s="226" t="s">
        <v>1437</v>
      </c>
      <c r="D1170" s="224"/>
      <c r="E1170" s="224"/>
      <c r="F1170" s="224"/>
      <c r="G1170" s="224"/>
      <c r="H1170" s="224"/>
      <c r="I1170" s="224"/>
      <c r="J1170" s="224"/>
    </row>
    <row r="1171" spans="1:10">
      <c r="A1171" s="223">
        <v>1171</v>
      </c>
      <c r="B1171" s="225" t="s">
        <v>1439</v>
      </c>
      <c r="C1171" s="226" t="s">
        <v>1437</v>
      </c>
      <c r="D1171" s="224"/>
      <c r="E1171" s="224"/>
      <c r="F1171" s="224"/>
      <c r="G1171" s="224"/>
      <c r="H1171" s="224"/>
      <c r="I1171" s="224"/>
      <c r="J1171" s="224"/>
    </row>
    <row r="1172" spans="1:10">
      <c r="A1172" s="223">
        <v>1172</v>
      </c>
      <c r="B1172" s="225" t="s">
        <v>1440</v>
      </c>
      <c r="C1172" s="226" t="s">
        <v>1442</v>
      </c>
      <c r="D1172" s="224"/>
      <c r="E1172" s="224"/>
      <c r="F1172" s="224"/>
      <c r="G1172" s="224"/>
      <c r="H1172" s="224"/>
      <c r="I1172" s="224"/>
      <c r="J1172" s="224"/>
    </row>
    <row r="1173" spans="1:10">
      <c r="A1173" s="223">
        <v>1173</v>
      </c>
      <c r="B1173" s="225" t="s">
        <v>1441</v>
      </c>
      <c r="C1173" s="226" t="s">
        <v>1442</v>
      </c>
      <c r="D1173" s="224"/>
      <c r="E1173" s="224"/>
      <c r="F1173" s="224"/>
      <c r="G1173" s="224"/>
      <c r="H1173" s="224"/>
      <c r="I1173" s="224"/>
      <c r="J1173" s="224"/>
    </row>
    <row r="1174" spans="1:10">
      <c r="A1174" s="223">
        <v>1174</v>
      </c>
      <c r="B1174" s="225" t="s">
        <v>1443</v>
      </c>
      <c r="C1174" s="226" t="s">
        <v>1442</v>
      </c>
      <c r="D1174" s="224"/>
      <c r="E1174" s="224"/>
      <c r="F1174" s="224"/>
      <c r="G1174" s="224"/>
      <c r="H1174" s="224"/>
      <c r="I1174" s="224"/>
      <c r="J1174" s="224"/>
    </row>
    <row r="1175" spans="1:10">
      <c r="A1175" s="223">
        <v>1175</v>
      </c>
      <c r="B1175" s="225" t="s">
        <v>3693</v>
      </c>
      <c r="C1175" s="226" t="s">
        <v>3694</v>
      </c>
      <c r="D1175" s="224"/>
      <c r="E1175" s="224"/>
      <c r="F1175" s="224"/>
      <c r="G1175" s="224"/>
      <c r="H1175" s="224"/>
      <c r="I1175" s="224"/>
      <c r="J1175" s="224"/>
    </row>
    <row r="1176" spans="1:10">
      <c r="A1176" s="223">
        <v>1176</v>
      </c>
      <c r="B1176" s="225" t="s">
        <v>3695</v>
      </c>
      <c r="C1176" s="226" t="s">
        <v>3696</v>
      </c>
      <c r="D1176" s="224"/>
      <c r="E1176" s="224"/>
      <c r="F1176" s="224"/>
      <c r="G1176" s="224"/>
      <c r="H1176" s="224"/>
      <c r="I1176" s="224"/>
      <c r="J1176" s="224"/>
    </row>
    <row r="1177" spans="1:10">
      <c r="A1177" s="223">
        <v>1177</v>
      </c>
      <c r="B1177" s="225" t="s">
        <v>1444</v>
      </c>
      <c r="C1177" s="226" t="s">
        <v>1446</v>
      </c>
      <c r="D1177" s="224"/>
      <c r="E1177" s="224"/>
      <c r="F1177" s="224"/>
      <c r="G1177" s="224"/>
      <c r="H1177" s="224"/>
      <c r="I1177" s="224"/>
      <c r="J1177" s="224"/>
    </row>
    <row r="1178" spans="1:10">
      <c r="A1178" s="223">
        <v>1178</v>
      </c>
      <c r="B1178" s="225" t="s">
        <v>1445</v>
      </c>
      <c r="C1178" s="226" t="s">
        <v>1446</v>
      </c>
      <c r="D1178" s="224"/>
      <c r="E1178" s="224"/>
      <c r="F1178" s="224"/>
      <c r="G1178" s="224"/>
      <c r="H1178" s="224"/>
      <c r="I1178" s="224"/>
      <c r="J1178" s="224"/>
    </row>
    <row r="1179" spans="1:10">
      <c r="A1179" s="223">
        <v>1179</v>
      </c>
      <c r="B1179" s="225" t="s">
        <v>1447</v>
      </c>
      <c r="C1179" s="226" t="s">
        <v>3697</v>
      </c>
      <c r="D1179" s="224"/>
      <c r="E1179" s="224"/>
      <c r="F1179" s="224"/>
      <c r="G1179" s="224"/>
      <c r="H1179" s="224"/>
      <c r="I1179" s="224"/>
      <c r="J1179" s="224"/>
    </row>
    <row r="1180" spans="1:10">
      <c r="A1180" s="223">
        <v>1180</v>
      </c>
      <c r="B1180" s="225" t="s">
        <v>1448</v>
      </c>
      <c r="C1180" s="226" t="s">
        <v>3697</v>
      </c>
      <c r="D1180" s="224"/>
      <c r="E1180" s="224"/>
      <c r="F1180" s="224"/>
      <c r="G1180" s="224"/>
      <c r="H1180" s="224"/>
      <c r="I1180" s="224"/>
      <c r="J1180" s="224"/>
    </row>
    <row r="1181" spans="1:10">
      <c r="A1181" s="223">
        <v>1181</v>
      </c>
      <c r="B1181" s="225" t="s">
        <v>1449</v>
      </c>
      <c r="C1181" s="226" t="s">
        <v>3698</v>
      </c>
      <c r="D1181" s="224"/>
      <c r="E1181" s="224"/>
      <c r="F1181" s="224"/>
      <c r="G1181" s="224"/>
      <c r="H1181" s="224"/>
      <c r="I1181" s="224"/>
      <c r="J1181" s="224"/>
    </row>
    <row r="1182" spans="1:10">
      <c r="A1182" s="223">
        <v>1182</v>
      </c>
      <c r="B1182" s="225" t="s">
        <v>1450</v>
      </c>
      <c r="C1182" s="226" t="s">
        <v>3698</v>
      </c>
      <c r="D1182" s="224"/>
      <c r="E1182" s="224"/>
      <c r="F1182" s="224"/>
      <c r="G1182" s="224"/>
      <c r="H1182" s="224"/>
      <c r="I1182" s="224"/>
      <c r="J1182" s="224"/>
    </row>
    <row r="1183" spans="1:10">
      <c r="A1183" s="223">
        <v>1183</v>
      </c>
      <c r="B1183" s="225" t="s">
        <v>1451</v>
      </c>
      <c r="C1183" s="226" t="s">
        <v>1453</v>
      </c>
      <c r="D1183" s="224"/>
      <c r="E1183" s="224"/>
      <c r="F1183" s="224"/>
      <c r="G1183" s="224"/>
      <c r="H1183" s="224"/>
      <c r="I1183" s="224"/>
      <c r="J1183" s="224"/>
    </row>
    <row r="1184" spans="1:10">
      <c r="A1184" s="223">
        <v>1184</v>
      </c>
      <c r="B1184" s="225" t="s">
        <v>1452</v>
      </c>
      <c r="C1184" s="226" t="s">
        <v>1453</v>
      </c>
      <c r="D1184" s="224"/>
      <c r="E1184" s="224"/>
      <c r="F1184" s="224"/>
      <c r="G1184" s="224"/>
      <c r="H1184" s="224"/>
      <c r="I1184" s="224"/>
      <c r="J1184" s="224"/>
    </row>
    <row r="1185" spans="1:10">
      <c r="A1185" s="223">
        <v>1185</v>
      </c>
      <c r="B1185" s="225" t="s">
        <v>1454</v>
      </c>
      <c r="C1185" s="226" t="s">
        <v>3699</v>
      </c>
      <c r="D1185" s="224"/>
      <c r="E1185" s="224"/>
      <c r="F1185" s="224"/>
      <c r="G1185" s="224"/>
      <c r="H1185" s="224"/>
      <c r="I1185" s="224"/>
      <c r="J1185" s="224"/>
    </row>
    <row r="1186" spans="1:10">
      <c r="A1186" s="223">
        <v>1186</v>
      </c>
      <c r="B1186" s="225" t="s">
        <v>3700</v>
      </c>
      <c r="C1186" s="226" t="s">
        <v>3699</v>
      </c>
      <c r="D1186" s="224"/>
      <c r="E1186" s="224"/>
      <c r="F1186" s="224"/>
      <c r="G1186" s="224"/>
      <c r="H1186" s="224"/>
      <c r="I1186" s="224"/>
      <c r="J1186" s="224"/>
    </row>
    <row r="1187" spans="1:10">
      <c r="A1187" s="223">
        <v>1187</v>
      </c>
      <c r="B1187" s="225" t="s">
        <v>1455</v>
      </c>
      <c r="C1187" s="226" t="s">
        <v>3701</v>
      </c>
      <c r="D1187" s="224"/>
      <c r="E1187" s="224"/>
      <c r="F1187" s="224"/>
      <c r="G1187" s="224"/>
      <c r="H1187" s="224"/>
      <c r="I1187" s="224"/>
      <c r="J1187" s="224"/>
    </row>
    <row r="1188" spans="1:10">
      <c r="A1188" s="223">
        <v>1188</v>
      </c>
      <c r="B1188" s="225" t="s">
        <v>1456</v>
      </c>
      <c r="C1188" s="226" t="s">
        <v>3701</v>
      </c>
      <c r="D1188" s="224"/>
      <c r="E1188" s="224"/>
      <c r="F1188" s="224"/>
      <c r="G1188" s="224"/>
      <c r="H1188" s="224"/>
      <c r="I1188" s="224"/>
      <c r="J1188" s="224"/>
    </row>
    <row r="1189" spans="1:10">
      <c r="A1189" s="223">
        <v>1189</v>
      </c>
      <c r="B1189" s="225" t="s">
        <v>1457</v>
      </c>
      <c r="C1189" s="226" t="s">
        <v>1460</v>
      </c>
      <c r="D1189" s="224"/>
      <c r="E1189" s="224"/>
      <c r="F1189" s="224"/>
      <c r="G1189" s="224"/>
      <c r="H1189" s="224"/>
      <c r="I1189" s="224"/>
      <c r="J1189" s="224"/>
    </row>
    <row r="1190" spans="1:10">
      <c r="A1190" s="223">
        <v>1190</v>
      </c>
      <c r="B1190" s="225" t="s">
        <v>1458</v>
      </c>
      <c r="C1190" s="226" t="s">
        <v>1460</v>
      </c>
      <c r="D1190" s="224"/>
      <c r="E1190" s="224"/>
      <c r="F1190" s="224"/>
      <c r="G1190" s="224"/>
      <c r="H1190" s="224"/>
      <c r="I1190" s="224"/>
      <c r="J1190" s="224"/>
    </row>
    <row r="1191" spans="1:10">
      <c r="A1191" s="223">
        <v>1191</v>
      </c>
      <c r="B1191" s="225" t="s">
        <v>1459</v>
      </c>
      <c r="C1191" s="226" t="s">
        <v>3702</v>
      </c>
      <c r="D1191" s="224"/>
      <c r="E1191" s="224"/>
      <c r="F1191" s="224"/>
      <c r="G1191" s="224"/>
      <c r="H1191" s="224"/>
      <c r="I1191" s="224"/>
      <c r="J1191" s="224"/>
    </row>
    <row r="1192" spans="1:10">
      <c r="A1192" s="223">
        <v>1192</v>
      </c>
      <c r="B1192" s="225" t="s">
        <v>1461</v>
      </c>
      <c r="C1192" s="226" t="s">
        <v>3702</v>
      </c>
      <c r="D1192" s="224"/>
      <c r="E1192" s="224"/>
      <c r="F1192" s="224"/>
      <c r="G1192" s="224"/>
      <c r="H1192" s="224"/>
      <c r="I1192" s="224"/>
      <c r="J1192" s="224"/>
    </row>
    <row r="1193" spans="1:10">
      <c r="A1193" s="223">
        <v>1193</v>
      </c>
      <c r="B1193" s="225" t="s">
        <v>1462</v>
      </c>
      <c r="C1193" s="226" t="s">
        <v>3703</v>
      </c>
      <c r="D1193" s="224"/>
      <c r="E1193" s="224"/>
      <c r="F1193" s="224"/>
      <c r="G1193" s="224"/>
      <c r="H1193" s="224"/>
      <c r="I1193" s="224"/>
      <c r="J1193" s="224"/>
    </row>
    <row r="1194" spans="1:10">
      <c r="A1194" s="223">
        <v>1194</v>
      </c>
      <c r="B1194" s="225" t="s">
        <v>3704</v>
      </c>
      <c r="C1194" s="226" t="s">
        <v>3705</v>
      </c>
      <c r="D1194" s="224"/>
      <c r="E1194" s="224"/>
      <c r="F1194" s="224"/>
      <c r="G1194" s="224"/>
      <c r="H1194" s="224"/>
      <c r="I1194" s="224"/>
      <c r="J1194" s="224"/>
    </row>
    <row r="1195" spans="1:10">
      <c r="A1195" s="223">
        <v>1195</v>
      </c>
      <c r="B1195" s="225" t="s">
        <v>3706</v>
      </c>
      <c r="C1195" s="226" t="s">
        <v>3707</v>
      </c>
      <c r="D1195" s="224"/>
      <c r="E1195" s="224"/>
      <c r="F1195" s="224"/>
      <c r="G1195" s="224"/>
      <c r="H1195" s="224"/>
      <c r="I1195" s="224"/>
      <c r="J1195" s="224"/>
    </row>
    <row r="1196" spans="1:10">
      <c r="A1196" s="223">
        <v>1196</v>
      </c>
      <c r="B1196" s="225" t="s">
        <v>3708</v>
      </c>
      <c r="C1196" s="226" t="s">
        <v>3709</v>
      </c>
      <c r="D1196" s="224"/>
      <c r="E1196" s="224"/>
      <c r="F1196" s="224"/>
      <c r="G1196" s="224"/>
      <c r="H1196" s="224"/>
      <c r="I1196" s="224"/>
      <c r="J1196" s="224"/>
    </row>
    <row r="1197" spans="1:10">
      <c r="A1197" s="223">
        <v>1197</v>
      </c>
      <c r="B1197" s="225" t="s">
        <v>1463</v>
      </c>
      <c r="C1197" s="226" t="s">
        <v>3710</v>
      </c>
      <c r="D1197" s="224"/>
      <c r="E1197" s="224"/>
      <c r="F1197" s="224"/>
      <c r="G1197" s="224"/>
      <c r="H1197" s="224"/>
      <c r="I1197" s="224"/>
      <c r="J1197" s="224"/>
    </row>
    <row r="1198" spans="1:10">
      <c r="A1198" s="223">
        <v>1198</v>
      </c>
      <c r="B1198" s="225" t="s">
        <v>1464</v>
      </c>
      <c r="C1198" s="226" t="s">
        <v>1465</v>
      </c>
      <c r="D1198" s="224"/>
      <c r="E1198" s="224"/>
      <c r="F1198" s="224"/>
      <c r="G1198" s="224"/>
      <c r="H1198" s="224"/>
      <c r="I1198" s="224"/>
      <c r="J1198" s="224"/>
    </row>
    <row r="1199" spans="1:10">
      <c r="A1199" s="223">
        <v>1199</v>
      </c>
      <c r="B1199" s="225" t="s">
        <v>1466</v>
      </c>
      <c r="C1199" s="226" t="s">
        <v>1465</v>
      </c>
      <c r="D1199" s="224"/>
      <c r="E1199" s="224"/>
      <c r="F1199" s="224"/>
      <c r="G1199" s="224"/>
      <c r="H1199" s="224"/>
      <c r="I1199" s="224"/>
      <c r="J1199" s="224"/>
    </row>
    <row r="1200" spans="1:10">
      <c r="A1200" s="223">
        <v>1200</v>
      </c>
      <c r="B1200" s="225" t="s">
        <v>1467</v>
      </c>
      <c r="C1200" s="226" t="s">
        <v>1465</v>
      </c>
      <c r="D1200" s="224"/>
      <c r="E1200" s="224"/>
      <c r="F1200" s="224"/>
      <c r="G1200" s="224"/>
      <c r="H1200" s="224"/>
      <c r="I1200" s="224"/>
      <c r="J1200" s="224"/>
    </row>
    <row r="1201" spans="1:10">
      <c r="A1201" s="223">
        <v>1201</v>
      </c>
      <c r="B1201" s="225" t="s">
        <v>1468</v>
      </c>
      <c r="C1201" s="226" t="s">
        <v>3711</v>
      </c>
      <c r="D1201" s="224"/>
      <c r="E1201" s="224"/>
      <c r="F1201" s="224"/>
      <c r="G1201" s="224"/>
      <c r="H1201" s="224"/>
      <c r="I1201" s="224"/>
      <c r="J1201" s="224"/>
    </row>
    <row r="1202" spans="1:10">
      <c r="A1202" s="223">
        <v>1202</v>
      </c>
      <c r="B1202" s="225" t="s">
        <v>1469</v>
      </c>
      <c r="C1202" s="226" t="s">
        <v>3712</v>
      </c>
      <c r="D1202" s="224"/>
      <c r="E1202" s="224"/>
      <c r="F1202" s="224"/>
      <c r="G1202" s="224"/>
      <c r="H1202" s="224"/>
      <c r="I1202" s="224"/>
      <c r="J1202" s="224"/>
    </row>
    <row r="1203" spans="1:10">
      <c r="A1203" s="223">
        <v>1203</v>
      </c>
      <c r="B1203" s="225" t="s">
        <v>3713</v>
      </c>
      <c r="C1203" s="226" t="s">
        <v>3712</v>
      </c>
      <c r="D1203" s="224"/>
      <c r="E1203" s="224"/>
      <c r="F1203" s="224"/>
      <c r="G1203" s="224"/>
      <c r="H1203" s="224"/>
      <c r="I1203" s="224"/>
      <c r="J1203" s="224"/>
    </row>
    <row r="1204" spans="1:10">
      <c r="A1204" s="223">
        <v>1204</v>
      </c>
      <c r="B1204" s="225" t="s">
        <v>1470</v>
      </c>
      <c r="C1204" s="226" t="s">
        <v>1471</v>
      </c>
      <c r="D1204" s="224"/>
      <c r="E1204" s="224"/>
      <c r="F1204" s="224"/>
      <c r="G1204" s="224"/>
      <c r="H1204" s="224"/>
      <c r="I1204" s="224"/>
      <c r="J1204" s="224"/>
    </row>
    <row r="1205" spans="1:10">
      <c r="A1205" s="223">
        <v>1205</v>
      </c>
      <c r="B1205" s="225" t="s">
        <v>1472</v>
      </c>
      <c r="C1205" s="226" t="s">
        <v>1471</v>
      </c>
      <c r="D1205" s="224"/>
      <c r="E1205" s="224"/>
      <c r="F1205" s="224"/>
      <c r="G1205" s="224"/>
      <c r="H1205" s="224"/>
      <c r="I1205" s="224"/>
      <c r="J1205" s="224"/>
    </row>
    <row r="1206" spans="1:10">
      <c r="A1206" s="223">
        <v>1206</v>
      </c>
      <c r="B1206" s="225" t="s">
        <v>1473</v>
      </c>
      <c r="C1206" s="226" t="s">
        <v>3714</v>
      </c>
      <c r="D1206" s="224"/>
      <c r="E1206" s="224"/>
      <c r="F1206" s="224"/>
      <c r="G1206" s="224"/>
      <c r="H1206" s="224"/>
      <c r="I1206" s="224"/>
      <c r="J1206" s="224"/>
    </row>
    <row r="1207" spans="1:10">
      <c r="A1207" s="223">
        <v>1207</v>
      </c>
      <c r="B1207" s="225" t="s">
        <v>1474</v>
      </c>
      <c r="C1207" s="226" t="s">
        <v>3714</v>
      </c>
      <c r="D1207" s="224"/>
      <c r="E1207" s="224"/>
      <c r="F1207" s="224"/>
      <c r="G1207" s="224"/>
      <c r="H1207" s="224"/>
      <c r="I1207" s="224"/>
      <c r="J1207" s="224"/>
    </row>
    <row r="1208" spans="1:10">
      <c r="A1208" s="223">
        <v>1208</v>
      </c>
      <c r="B1208" s="225" t="s">
        <v>1475</v>
      </c>
      <c r="C1208" s="226" t="s">
        <v>1476</v>
      </c>
      <c r="D1208" s="224"/>
      <c r="E1208" s="224"/>
      <c r="F1208" s="224"/>
      <c r="G1208" s="224"/>
      <c r="H1208" s="224"/>
      <c r="I1208" s="224"/>
      <c r="J1208" s="224"/>
    </row>
    <row r="1209" spans="1:10">
      <c r="A1209" s="223">
        <v>1209</v>
      </c>
      <c r="B1209" s="225" t="s">
        <v>1477</v>
      </c>
      <c r="C1209" s="226" t="s">
        <v>1476</v>
      </c>
      <c r="D1209" s="224"/>
      <c r="E1209" s="224"/>
      <c r="F1209" s="224"/>
      <c r="G1209" s="224"/>
      <c r="H1209" s="224"/>
      <c r="I1209" s="224"/>
      <c r="J1209" s="224"/>
    </row>
    <row r="1210" spans="1:10">
      <c r="A1210" s="223">
        <v>1210</v>
      </c>
      <c r="B1210" s="225" t="s">
        <v>1478</v>
      </c>
      <c r="C1210" s="226" t="s">
        <v>3715</v>
      </c>
      <c r="D1210" s="224"/>
      <c r="E1210" s="224"/>
      <c r="F1210" s="224"/>
      <c r="G1210" s="224"/>
      <c r="H1210" s="224"/>
      <c r="I1210" s="224"/>
      <c r="J1210" s="224"/>
    </row>
    <row r="1211" spans="1:10">
      <c r="A1211" s="223">
        <v>1211</v>
      </c>
      <c r="B1211" s="225" t="s">
        <v>3716</v>
      </c>
      <c r="C1211" s="226" t="s">
        <v>3717</v>
      </c>
      <c r="D1211" s="224"/>
      <c r="E1211" s="224"/>
      <c r="F1211" s="224"/>
      <c r="G1211" s="224"/>
      <c r="H1211" s="224"/>
      <c r="I1211" s="224"/>
      <c r="J1211" s="224"/>
    </row>
    <row r="1212" spans="1:10">
      <c r="A1212" s="223">
        <v>1212</v>
      </c>
      <c r="B1212" s="225" t="s">
        <v>3718</v>
      </c>
      <c r="C1212" s="226" t="s">
        <v>3719</v>
      </c>
      <c r="D1212" s="224"/>
      <c r="E1212" s="224"/>
      <c r="F1212" s="224"/>
      <c r="G1212" s="224"/>
      <c r="H1212" s="224"/>
      <c r="I1212" s="224"/>
      <c r="J1212" s="224"/>
    </row>
    <row r="1213" spans="1:10">
      <c r="A1213" s="223">
        <v>1213</v>
      </c>
      <c r="B1213" s="225" t="s">
        <v>1479</v>
      </c>
      <c r="C1213" s="226" t="s">
        <v>3720</v>
      </c>
      <c r="D1213" s="224"/>
      <c r="E1213" s="224"/>
      <c r="F1213" s="224"/>
      <c r="G1213" s="224"/>
      <c r="H1213" s="224"/>
      <c r="I1213" s="224"/>
      <c r="J1213" s="224"/>
    </row>
    <row r="1214" spans="1:10">
      <c r="A1214" s="223">
        <v>1214</v>
      </c>
      <c r="B1214" s="225" t="s">
        <v>1480</v>
      </c>
      <c r="C1214" s="226" t="s">
        <v>3721</v>
      </c>
      <c r="D1214" s="224"/>
      <c r="E1214" s="224"/>
      <c r="F1214" s="224"/>
      <c r="G1214" s="224"/>
      <c r="H1214" s="224"/>
      <c r="I1214" s="224"/>
      <c r="J1214" s="224"/>
    </row>
    <row r="1215" spans="1:10">
      <c r="A1215" s="223">
        <v>1215</v>
      </c>
      <c r="B1215" s="225" t="s">
        <v>1481</v>
      </c>
      <c r="C1215" s="226" t="s">
        <v>1482</v>
      </c>
      <c r="D1215" s="224"/>
      <c r="E1215" s="224"/>
      <c r="F1215" s="224"/>
      <c r="G1215" s="224"/>
      <c r="H1215" s="224"/>
      <c r="I1215" s="224"/>
      <c r="J1215" s="224"/>
    </row>
    <row r="1216" spans="1:10">
      <c r="A1216" s="223">
        <v>1216</v>
      </c>
      <c r="B1216" s="225" t="s">
        <v>1483</v>
      </c>
      <c r="C1216" s="226" t="s">
        <v>1482</v>
      </c>
      <c r="D1216" s="224"/>
      <c r="E1216" s="224"/>
      <c r="F1216" s="224"/>
      <c r="G1216" s="224"/>
      <c r="H1216" s="224"/>
      <c r="I1216" s="224"/>
      <c r="J1216" s="224"/>
    </row>
    <row r="1217" spans="1:10">
      <c r="A1217" s="223">
        <v>1217</v>
      </c>
      <c r="B1217" s="225" t="s">
        <v>1484</v>
      </c>
      <c r="C1217" s="226" t="s">
        <v>3722</v>
      </c>
      <c r="D1217" s="224"/>
      <c r="E1217" s="224"/>
      <c r="F1217" s="224"/>
      <c r="G1217" s="224"/>
      <c r="H1217" s="224"/>
      <c r="I1217" s="224"/>
      <c r="J1217" s="224"/>
    </row>
    <row r="1218" spans="1:10">
      <c r="A1218" s="223">
        <v>1218</v>
      </c>
      <c r="B1218" s="225" t="s">
        <v>1486</v>
      </c>
      <c r="C1218" s="226" t="s">
        <v>1487</v>
      </c>
      <c r="D1218" s="224"/>
      <c r="E1218" s="224"/>
      <c r="F1218" s="224"/>
      <c r="G1218" s="224"/>
      <c r="H1218" s="224"/>
      <c r="I1218" s="224"/>
      <c r="J1218" s="224"/>
    </row>
    <row r="1219" spans="1:10">
      <c r="A1219" s="223">
        <v>1219</v>
      </c>
      <c r="B1219" s="225" t="s">
        <v>1488</v>
      </c>
      <c r="C1219" s="226" t="s">
        <v>1485</v>
      </c>
      <c r="D1219" s="224"/>
      <c r="E1219" s="224"/>
      <c r="F1219" s="224"/>
      <c r="G1219" s="224"/>
      <c r="H1219" s="224"/>
      <c r="I1219" s="224"/>
      <c r="J1219" s="224"/>
    </row>
    <row r="1220" spans="1:10" ht="25.5">
      <c r="A1220" s="223">
        <v>1220</v>
      </c>
      <c r="B1220" s="225" t="s">
        <v>1489</v>
      </c>
      <c r="C1220" s="226" t="s">
        <v>3723</v>
      </c>
      <c r="D1220" s="224"/>
      <c r="E1220" s="224"/>
      <c r="F1220" s="224"/>
      <c r="G1220" s="224"/>
      <c r="H1220" s="224"/>
      <c r="I1220" s="224"/>
      <c r="J1220" s="224"/>
    </row>
    <row r="1221" spans="1:10">
      <c r="A1221" s="223">
        <v>1221</v>
      </c>
      <c r="B1221" s="225" t="s">
        <v>1490</v>
      </c>
      <c r="C1221" s="226" t="s">
        <v>3724</v>
      </c>
      <c r="D1221" s="224"/>
      <c r="E1221" s="224"/>
      <c r="F1221" s="224"/>
      <c r="G1221" s="224"/>
      <c r="H1221" s="224"/>
      <c r="I1221" s="224"/>
      <c r="J1221" s="224"/>
    </row>
    <row r="1222" spans="1:10">
      <c r="A1222" s="223">
        <v>1222</v>
      </c>
      <c r="B1222" s="225" t="s">
        <v>1491</v>
      </c>
      <c r="C1222" s="226" t="s">
        <v>3725</v>
      </c>
      <c r="D1222" s="224"/>
      <c r="E1222" s="224"/>
      <c r="F1222" s="224"/>
      <c r="G1222" s="224"/>
      <c r="H1222" s="224"/>
      <c r="I1222" s="224"/>
      <c r="J1222" s="224"/>
    </row>
    <row r="1223" spans="1:10">
      <c r="A1223" s="223">
        <v>1223</v>
      </c>
      <c r="B1223" s="225" t="s">
        <v>1492</v>
      </c>
      <c r="C1223" s="226" t="s">
        <v>1493</v>
      </c>
      <c r="D1223" s="224"/>
      <c r="E1223" s="224"/>
      <c r="F1223" s="224"/>
      <c r="G1223" s="224"/>
      <c r="H1223" s="224"/>
      <c r="I1223" s="224"/>
      <c r="J1223" s="224"/>
    </row>
    <row r="1224" spans="1:10">
      <c r="A1224" s="223">
        <v>1224</v>
      </c>
      <c r="B1224" s="225" t="s">
        <v>1494</v>
      </c>
      <c r="C1224" s="226" t="s">
        <v>1495</v>
      </c>
      <c r="D1224" s="224"/>
      <c r="E1224" s="224"/>
      <c r="F1224" s="224"/>
      <c r="G1224" s="224"/>
      <c r="H1224" s="224"/>
      <c r="I1224" s="224"/>
      <c r="J1224" s="224"/>
    </row>
    <row r="1225" spans="1:10" ht="25.5">
      <c r="A1225" s="223">
        <v>1225</v>
      </c>
      <c r="B1225" s="225" t="s">
        <v>1496</v>
      </c>
      <c r="C1225" s="226" t="s">
        <v>3726</v>
      </c>
      <c r="D1225" s="224"/>
      <c r="E1225" s="224"/>
      <c r="F1225" s="224"/>
      <c r="G1225" s="224"/>
      <c r="H1225" s="224"/>
      <c r="I1225" s="224"/>
      <c r="J1225" s="224"/>
    </row>
    <row r="1226" spans="1:10" ht="25.5">
      <c r="A1226" s="223">
        <v>1226</v>
      </c>
      <c r="B1226" s="225" t="s">
        <v>1497</v>
      </c>
      <c r="C1226" s="226" t="s">
        <v>3726</v>
      </c>
      <c r="D1226" s="224"/>
      <c r="E1226" s="224"/>
      <c r="F1226" s="224"/>
      <c r="G1226" s="224"/>
      <c r="H1226" s="224"/>
      <c r="I1226" s="224"/>
      <c r="J1226" s="224"/>
    </row>
    <row r="1227" spans="1:10">
      <c r="A1227" s="223">
        <v>1227</v>
      </c>
      <c r="B1227" s="225" t="s">
        <v>1498</v>
      </c>
      <c r="C1227" s="226" t="s">
        <v>3727</v>
      </c>
      <c r="D1227" s="224"/>
      <c r="E1227" s="224"/>
      <c r="F1227" s="224"/>
      <c r="G1227" s="224"/>
      <c r="H1227" s="224"/>
      <c r="I1227" s="224"/>
      <c r="J1227" s="224"/>
    </row>
    <row r="1228" spans="1:10">
      <c r="A1228" s="223">
        <v>1228</v>
      </c>
      <c r="B1228" s="225" t="s">
        <v>1499</v>
      </c>
      <c r="C1228" s="226" t="s">
        <v>3727</v>
      </c>
      <c r="D1228" s="224"/>
      <c r="E1228" s="224"/>
      <c r="F1228" s="224"/>
      <c r="G1228" s="224"/>
      <c r="H1228" s="224"/>
      <c r="I1228" s="224"/>
      <c r="J1228" s="224"/>
    </row>
    <row r="1229" spans="1:10">
      <c r="A1229" s="223">
        <v>1229</v>
      </c>
      <c r="B1229" s="225" t="s">
        <v>1500</v>
      </c>
      <c r="C1229" s="226" t="s">
        <v>3728</v>
      </c>
      <c r="D1229" s="224"/>
      <c r="E1229" s="224"/>
      <c r="F1229" s="224"/>
      <c r="G1229" s="224"/>
      <c r="H1229" s="224"/>
      <c r="I1229" s="224"/>
      <c r="J1229" s="224"/>
    </row>
    <row r="1230" spans="1:10">
      <c r="A1230" s="223">
        <v>1230</v>
      </c>
      <c r="B1230" s="225" t="s">
        <v>1501</v>
      </c>
      <c r="C1230" s="226" t="s">
        <v>3728</v>
      </c>
      <c r="D1230" s="224"/>
      <c r="E1230" s="224"/>
      <c r="F1230" s="224"/>
      <c r="G1230" s="224"/>
      <c r="H1230" s="224"/>
      <c r="I1230" s="224"/>
      <c r="J1230" s="224"/>
    </row>
    <row r="1231" spans="1:10" ht="25.5">
      <c r="A1231" s="223">
        <v>1231</v>
      </c>
      <c r="B1231" s="225" t="s">
        <v>1502</v>
      </c>
      <c r="C1231" s="226" t="s">
        <v>3729</v>
      </c>
      <c r="D1231" s="224"/>
      <c r="E1231" s="224"/>
      <c r="F1231" s="224"/>
      <c r="G1231" s="224"/>
      <c r="H1231" s="224"/>
      <c r="I1231" s="224"/>
      <c r="J1231" s="224"/>
    </row>
    <row r="1232" spans="1:10" ht="25.5">
      <c r="A1232" s="223">
        <v>1232</v>
      </c>
      <c r="B1232" s="225" t="s">
        <v>1503</v>
      </c>
      <c r="C1232" s="226" t="s">
        <v>3729</v>
      </c>
      <c r="D1232" s="224"/>
      <c r="E1232" s="224"/>
      <c r="F1232" s="224"/>
      <c r="G1232" s="224"/>
      <c r="H1232" s="224"/>
      <c r="I1232" s="224"/>
      <c r="J1232" s="224"/>
    </row>
    <row r="1233" spans="1:10">
      <c r="A1233" s="223">
        <v>1233</v>
      </c>
      <c r="B1233" s="225" t="s">
        <v>1504</v>
      </c>
      <c r="C1233" s="226" t="s">
        <v>1505</v>
      </c>
      <c r="D1233" s="224"/>
      <c r="E1233" s="224"/>
      <c r="F1233" s="224"/>
      <c r="G1233" s="224"/>
      <c r="H1233" s="224"/>
      <c r="I1233" s="224"/>
      <c r="J1233" s="224"/>
    </row>
    <row r="1234" spans="1:10">
      <c r="A1234" s="223">
        <v>1234</v>
      </c>
      <c r="B1234" s="225" t="s">
        <v>1506</v>
      </c>
      <c r="C1234" s="226" t="s">
        <v>3730</v>
      </c>
      <c r="D1234" s="224"/>
      <c r="E1234" s="224"/>
      <c r="F1234" s="224"/>
      <c r="G1234" s="224"/>
      <c r="H1234" s="224"/>
      <c r="I1234" s="224"/>
      <c r="J1234" s="224"/>
    </row>
    <row r="1235" spans="1:10">
      <c r="A1235" s="223">
        <v>1235</v>
      </c>
      <c r="B1235" s="225" t="s">
        <v>1507</v>
      </c>
      <c r="C1235" s="226" t="s">
        <v>3731</v>
      </c>
      <c r="D1235" s="224"/>
      <c r="E1235" s="224"/>
      <c r="F1235" s="224"/>
      <c r="G1235" s="224"/>
      <c r="H1235" s="224"/>
      <c r="I1235" s="224"/>
      <c r="J1235" s="224"/>
    </row>
    <row r="1236" spans="1:10" ht="25.5">
      <c r="A1236" s="223">
        <v>1236</v>
      </c>
      <c r="B1236" s="225" t="s">
        <v>1508</v>
      </c>
      <c r="C1236" s="226" t="s">
        <v>3732</v>
      </c>
      <c r="D1236" s="224"/>
      <c r="E1236" s="224"/>
      <c r="F1236" s="224"/>
      <c r="G1236" s="224"/>
      <c r="H1236" s="224"/>
      <c r="I1236" s="224"/>
      <c r="J1236" s="224"/>
    </row>
    <row r="1237" spans="1:10">
      <c r="A1237" s="223">
        <v>1237</v>
      </c>
      <c r="B1237" s="225" t="s">
        <v>1509</v>
      </c>
      <c r="C1237" s="226" t="s">
        <v>3733</v>
      </c>
      <c r="D1237" s="224"/>
      <c r="E1237" s="224"/>
      <c r="F1237" s="224"/>
      <c r="G1237" s="224"/>
      <c r="H1237" s="224"/>
      <c r="I1237" s="224"/>
      <c r="J1237" s="224"/>
    </row>
    <row r="1238" spans="1:10">
      <c r="A1238" s="223">
        <v>1238</v>
      </c>
      <c r="B1238" s="225" t="s">
        <v>1510</v>
      </c>
      <c r="C1238" s="226" t="s">
        <v>3734</v>
      </c>
      <c r="D1238" s="224"/>
      <c r="E1238" s="224"/>
      <c r="F1238" s="224"/>
      <c r="G1238" s="224"/>
      <c r="H1238" s="224"/>
      <c r="I1238" s="224"/>
      <c r="J1238" s="224"/>
    </row>
    <row r="1239" spans="1:10">
      <c r="A1239" s="223">
        <v>1239</v>
      </c>
      <c r="B1239" s="225" t="s">
        <v>1511</v>
      </c>
      <c r="C1239" s="226" t="s">
        <v>1512</v>
      </c>
      <c r="D1239" s="224"/>
      <c r="E1239" s="224"/>
      <c r="F1239" s="224"/>
      <c r="G1239" s="224"/>
      <c r="H1239" s="224"/>
      <c r="I1239" s="224"/>
      <c r="J1239" s="224"/>
    </row>
    <row r="1240" spans="1:10">
      <c r="A1240" s="223">
        <v>1240</v>
      </c>
      <c r="B1240" s="225" t="s">
        <v>1513</v>
      </c>
      <c r="C1240" s="226" t="s">
        <v>1512</v>
      </c>
      <c r="D1240" s="224"/>
      <c r="E1240" s="224"/>
      <c r="F1240" s="224"/>
      <c r="G1240" s="224"/>
      <c r="H1240" s="224"/>
      <c r="I1240" s="224"/>
      <c r="J1240" s="224"/>
    </row>
    <row r="1241" spans="1:10">
      <c r="A1241" s="223">
        <v>1241</v>
      </c>
      <c r="B1241" s="225" t="s">
        <v>1514</v>
      </c>
      <c r="C1241" s="226" t="s">
        <v>3735</v>
      </c>
      <c r="D1241" s="224"/>
      <c r="E1241" s="224"/>
      <c r="F1241" s="224"/>
      <c r="G1241" s="224"/>
      <c r="H1241" s="224"/>
      <c r="I1241" s="224"/>
      <c r="J1241" s="224"/>
    </row>
    <row r="1242" spans="1:10">
      <c r="A1242" s="223">
        <v>1242</v>
      </c>
      <c r="B1242" s="225" t="s">
        <v>1515</v>
      </c>
      <c r="C1242" s="226" t="s">
        <v>3735</v>
      </c>
      <c r="D1242" s="224"/>
      <c r="E1242" s="224"/>
      <c r="F1242" s="224"/>
      <c r="G1242" s="224"/>
      <c r="H1242" s="224"/>
      <c r="I1242" s="224"/>
      <c r="J1242" s="224"/>
    </row>
    <row r="1243" spans="1:10">
      <c r="A1243" s="223">
        <v>1243</v>
      </c>
      <c r="B1243" s="225" t="s">
        <v>1516</v>
      </c>
      <c r="C1243" s="226" t="s">
        <v>3736</v>
      </c>
      <c r="D1243" s="224"/>
      <c r="E1243" s="224"/>
      <c r="F1243" s="224"/>
      <c r="G1243" s="224"/>
      <c r="H1243" s="224"/>
      <c r="I1243" s="224"/>
      <c r="J1243" s="224"/>
    </row>
    <row r="1244" spans="1:10">
      <c r="A1244" s="223">
        <v>1244</v>
      </c>
      <c r="B1244" s="225" t="s">
        <v>1517</v>
      </c>
      <c r="C1244" s="226" t="s">
        <v>3737</v>
      </c>
      <c r="D1244" s="224"/>
      <c r="E1244" s="224"/>
      <c r="F1244" s="224"/>
      <c r="G1244" s="224"/>
      <c r="H1244" s="224"/>
      <c r="I1244" s="224"/>
      <c r="J1244" s="224"/>
    </row>
    <row r="1245" spans="1:10">
      <c r="A1245" s="223">
        <v>1245</v>
      </c>
      <c r="B1245" s="225" t="s">
        <v>1518</v>
      </c>
      <c r="C1245" s="226" t="s">
        <v>3738</v>
      </c>
      <c r="D1245" s="224"/>
      <c r="E1245" s="224"/>
      <c r="F1245" s="224"/>
      <c r="G1245" s="224"/>
      <c r="H1245" s="224"/>
      <c r="I1245" s="224"/>
      <c r="J1245" s="224"/>
    </row>
    <row r="1246" spans="1:10">
      <c r="A1246" s="223">
        <v>1246</v>
      </c>
      <c r="B1246" s="225" t="s">
        <v>1519</v>
      </c>
      <c r="C1246" s="226" t="s">
        <v>3739</v>
      </c>
      <c r="D1246" s="224"/>
      <c r="E1246" s="224"/>
      <c r="F1246" s="224"/>
      <c r="G1246" s="224"/>
      <c r="H1246" s="224"/>
      <c r="I1246" s="224"/>
      <c r="J1246" s="224"/>
    </row>
    <row r="1247" spans="1:10">
      <c r="A1247" s="223">
        <v>1247</v>
      </c>
      <c r="B1247" s="225" t="s">
        <v>1520</v>
      </c>
      <c r="C1247" s="226" t="s">
        <v>3740</v>
      </c>
      <c r="D1247" s="224"/>
      <c r="E1247" s="224"/>
      <c r="F1247" s="224"/>
      <c r="G1247" s="224"/>
      <c r="H1247" s="224"/>
      <c r="I1247" s="224"/>
      <c r="J1247" s="224"/>
    </row>
    <row r="1248" spans="1:10">
      <c r="A1248" s="223">
        <v>1248</v>
      </c>
      <c r="B1248" s="225" t="s">
        <v>1521</v>
      </c>
      <c r="C1248" s="226" t="s">
        <v>3740</v>
      </c>
      <c r="D1248" s="224"/>
      <c r="E1248" s="224"/>
      <c r="F1248" s="224"/>
      <c r="G1248" s="224"/>
      <c r="H1248" s="224"/>
      <c r="I1248" s="224"/>
      <c r="J1248" s="224"/>
    </row>
    <row r="1249" spans="1:10" ht="25.5">
      <c r="A1249" s="223">
        <v>1249</v>
      </c>
      <c r="B1249" s="225" t="s">
        <v>1522</v>
      </c>
      <c r="C1249" s="226" t="s">
        <v>3741</v>
      </c>
      <c r="D1249" s="224"/>
      <c r="E1249" s="224"/>
      <c r="F1249" s="224"/>
      <c r="G1249" s="224"/>
      <c r="H1249" s="224"/>
      <c r="I1249" s="224"/>
      <c r="J1249" s="224"/>
    </row>
    <row r="1250" spans="1:10">
      <c r="A1250" s="223">
        <v>1250</v>
      </c>
      <c r="B1250" s="225" t="s">
        <v>3742</v>
      </c>
      <c r="C1250" s="226" t="s">
        <v>3743</v>
      </c>
      <c r="D1250" s="224"/>
      <c r="E1250" s="224"/>
      <c r="F1250" s="224"/>
      <c r="G1250" s="224"/>
      <c r="H1250" s="224"/>
      <c r="I1250" s="224"/>
      <c r="J1250" s="224"/>
    </row>
    <row r="1251" spans="1:10">
      <c r="A1251" s="223">
        <v>1251</v>
      </c>
      <c r="B1251" s="225" t="s">
        <v>1523</v>
      </c>
      <c r="C1251" s="226" t="s">
        <v>3744</v>
      </c>
      <c r="D1251" s="224"/>
      <c r="E1251" s="224"/>
      <c r="F1251" s="224"/>
      <c r="G1251" s="224"/>
      <c r="H1251" s="224"/>
      <c r="I1251" s="224"/>
      <c r="J1251" s="224"/>
    </row>
    <row r="1252" spans="1:10">
      <c r="A1252" s="223">
        <v>1252</v>
      </c>
      <c r="B1252" s="225" t="s">
        <v>1524</v>
      </c>
      <c r="C1252" s="226" t="s">
        <v>1525</v>
      </c>
      <c r="D1252" s="224"/>
      <c r="E1252" s="224"/>
      <c r="F1252" s="224"/>
      <c r="G1252" s="224"/>
      <c r="H1252" s="224"/>
      <c r="I1252" s="224"/>
      <c r="J1252" s="224"/>
    </row>
    <row r="1253" spans="1:10">
      <c r="A1253" s="223">
        <v>1253</v>
      </c>
      <c r="B1253" s="225" t="s">
        <v>1526</v>
      </c>
      <c r="C1253" s="226" t="s">
        <v>1525</v>
      </c>
      <c r="D1253" s="224"/>
      <c r="E1253" s="224"/>
      <c r="F1253" s="224"/>
      <c r="G1253" s="224"/>
      <c r="H1253" s="224"/>
      <c r="I1253" s="224"/>
      <c r="J1253" s="224"/>
    </row>
    <row r="1254" spans="1:10">
      <c r="A1254" s="223">
        <v>1254</v>
      </c>
      <c r="B1254" s="225" t="s">
        <v>1527</v>
      </c>
      <c r="C1254" s="226" t="s">
        <v>1525</v>
      </c>
      <c r="D1254" s="224"/>
      <c r="E1254" s="224"/>
      <c r="F1254" s="224"/>
      <c r="G1254" s="224"/>
      <c r="H1254" s="224"/>
      <c r="I1254" s="224"/>
      <c r="J1254" s="224"/>
    </row>
    <row r="1255" spans="1:10">
      <c r="A1255" s="223">
        <v>1255</v>
      </c>
      <c r="B1255" s="225" t="s">
        <v>1528</v>
      </c>
      <c r="C1255" s="226" t="s">
        <v>3745</v>
      </c>
      <c r="D1255" s="224"/>
      <c r="E1255" s="224"/>
      <c r="F1255" s="224"/>
      <c r="G1255" s="224"/>
      <c r="H1255" s="224"/>
      <c r="I1255" s="224"/>
      <c r="J1255" s="224"/>
    </row>
    <row r="1256" spans="1:10">
      <c r="A1256" s="223">
        <v>1256</v>
      </c>
      <c r="B1256" s="225" t="s">
        <v>1529</v>
      </c>
      <c r="C1256" s="226" t="s">
        <v>3745</v>
      </c>
      <c r="D1256" s="224"/>
      <c r="E1256" s="224"/>
      <c r="F1256" s="224"/>
      <c r="G1256" s="224"/>
      <c r="H1256" s="224"/>
      <c r="I1256" s="224"/>
      <c r="J1256" s="224"/>
    </row>
    <row r="1257" spans="1:10">
      <c r="A1257" s="223">
        <v>1257</v>
      </c>
      <c r="B1257" s="225" t="s">
        <v>1530</v>
      </c>
      <c r="C1257" s="226" t="s">
        <v>3745</v>
      </c>
      <c r="D1257" s="224"/>
      <c r="E1257" s="224"/>
      <c r="F1257" s="224"/>
      <c r="G1257" s="224"/>
      <c r="H1257" s="224"/>
      <c r="I1257" s="224"/>
      <c r="J1257" s="224"/>
    </row>
    <row r="1258" spans="1:10">
      <c r="A1258" s="223">
        <v>1258</v>
      </c>
      <c r="B1258" s="225" t="s">
        <v>1531</v>
      </c>
      <c r="C1258" s="226" t="s">
        <v>3746</v>
      </c>
      <c r="D1258" s="224"/>
      <c r="E1258" s="224"/>
      <c r="F1258" s="224"/>
      <c r="G1258" s="224"/>
      <c r="H1258" s="224"/>
      <c r="I1258" s="224"/>
      <c r="J1258" s="224"/>
    </row>
    <row r="1259" spans="1:10">
      <c r="A1259" s="223">
        <v>1259</v>
      </c>
      <c r="B1259" s="225" t="s">
        <v>1532</v>
      </c>
      <c r="C1259" s="226" t="s">
        <v>3746</v>
      </c>
      <c r="D1259" s="224"/>
      <c r="E1259" s="224"/>
      <c r="F1259" s="224"/>
      <c r="G1259" s="224"/>
      <c r="H1259" s="224"/>
      <c r="I1259" s="224"/>
      <c r="J1259" s="224"/>
    </row>
    <row r="1260" spans="1:10">
      <c r="A1260" s="223">
        <v>1260</v>
      </c>
      <c r="B1260" s="225" t="s">
        <v>1533</v>
      </c>
      <c r="C1260" s="226" t="s">
        <v>3746</v>
      </c>
      <c r="D1260" s="224"/>
      <c r="E1260" s="224"/>
      <c r="F1260" s="224"/>
      <c r="G1260" s="224"/>
      <c r="H1260" s="224"/>
      <c r="I1260" s="224"/>
      <c r="J1260" s="224"/>
    </row>
    <row r="1261" spans="1:10">
      <c r="A1261" s="223">
        <v>1261</v>
      </c>
      <c r="B1261" s="225" t="s">
        <v>1534</v>
      </c>
      <c r="C1261" s="226" t="s">
        <v>3747</v>
      </c>
      <c r="D1261" s="224"/>
      <c r="E1261" s="224"/>
      <c r="F1261" s="224"/>
      <c r="G1261" s="224"/>
      <c r="H1261" s="224"/>
      <c r="I1261" s="224"/>
      <c r="J1261" s="224"/>
    </row>
    <row r="1262" spans="1:10">
      <c r="A1262" s="223">
        <v>1262</v>
      </c>
      <c r="B1262" s="225" t="s">
        <v>1535</v>
      </c>
      <c r="C1262" s="226" t="s">
        <v>3747</v>
      </c>
      <c r="D1262" s="224"/>
      <c r="E1262" s="224"/>
      <c r="F1262" s="224"/>
      <c r="G1262" s="224"/>
      <c r="H1262" s="224"/>
      <c r="I1262" s="224"/>
      <c r="J1262" s="224"/>
    </row>
    <row r="1263" spans="1:10">
      <c r="A1263" s="223">
        <v>1263</v>
      </c>
      <c r="B1263" s="225" t="s">
        <v>1536</v>
      </c>
      <c r="C1263" s="226" t="s">
        <v>3747</v>
      </c>
      <c r="D1263" s="224"/>
      <c r="E1263" s="224"/>
      <c r="F1263" s="224"/>
      <c r="G1263" s="224"/>
      <c r="H1263" s="224"/>
      <c r="I1263" s="224"/>
      <c r="J1263" s="224"/>
    </row>
    <row r="1264" spans="1:10" ht="25.5">
      <c r="A1264" s="223">
        <v>1264</v>
      </c>
      <c r="B1264" s="225" t="s">
        <v>3748</v>
      </c>
      <c r="C1264" s="226" t="s">
        <v>3749</v>
      </c>
      <c r="D1264" s="224"/>
      <c r="E1264" s="224"/>
      <c r="F1264" s="224"/>
      <c r="G1264" s="224"/>
      <c r="H1264" s="224"/>
      <c r="I1264" s="224"/>
      <c r="J1264" s="224"/>
    </row>
    <row r="1265" spans="1:10">
      <c r="A1265" s="223">
        <v>1265</v>
      </c>
      <c r="B1265" s="225" t="s">
        <v>3750</v>
      </c>
      <c r="C1265" s="226" t="s">
        <v>3751</v>
      </c>
      <c r="D1265" s="224"/>
      <c r="E1265" s="224"/>
      <c r="F1265" s="224"/>
      <c r="G1265" s="224"/>
      <c r="H1265" s="224"/>
      <c r="I1265" s="224"/>
      <c r="J1265" s="224"/>
    </row>
    <row r="1266" spans="1:10">
      <c r="A1266" s="223">
        <v>1266</v>
      </c>
      <c r="B1266" s="225" t="s">
        <v>3752</v>
      </c>
      <c r="C1266" s="226" t="s">
        <v>3751</v>
      </c>
      <c r="D1266" s="224"/>
      <c r="E1266" s="224"/>
      <c r="F1266" s="224"/>
      <c r="G1266" s="224"/>
      <c r="H1266" s="224"/>
      <c r="I1266" s="224"/>
      <c r="J1266" s="224"/>
    </row>
    <row r="1267" spans="1:10">
      <c r="A1267" s="223">
        <v>1267</v>
      </c>
      <c r="B1267" s="225" t="s">
        <v>3753</v>
      </c>
      <c r="C1267" s="226" t="s">
        <v>3754</v>
      </c>
      <c r="D1267" s="224"/>
      <c r="E1267" s="224"/>
      <c r="F1267" s="224"/>
      <c r="G1267" s="224"/>
      <c r="H1267" s="224"/>
      <c r="I1267" s="224"/>
      <c r="J1267" s="224"/>
    </row>
    <row r="1268" spans="1:10">
      <c r="A1268" s="223">
        <v>1268</v>
      </c>
      <c r="B1268" s="225" t="s">
        <v>3755</v>
      </c>
      <c r="C1268" s="226" t="s">
        <v>3754</v>
      </c>
      <c r="D1268" s="224"/>
      <c r="E1268" s="224"/>
      <c r="F1268" s="224"/>
      <c r="G1268" s="224"/>
      <c r="H1268" s="224"/>
      <c r="I1268" s="224"/>
      <c r="J1268" s="224"/>
    </row>
    <row r="1269" spans="1:10">
      <c r="A1269" s="223">
        <v>1269</v>
      </c>
      <c r="B1269" s="225" t="s">
        <v>3756</v>
      </c>
      <c r="C1269" s="226" t="s">
        <v>3757</v>
      </c>
      <c r="D1269" s="224"/>
      <c r="E1269" s="224"/>
      <c r="F1269" s="224"/>
      <c r="G1269" s="224"/>
      <c r="H1269" s="224"/>
      <c r="I1269" s="224"/>
      <c r="J1269" s="224"/>
    </row>
    <row r="1270" spans="1:10">
      <c r="A1270" s="223">
        <v>1270</v>
      </c>
      <c r="B1270" s="225" t="s">
        <v>3758</v>
      </c>
      <c r="C1270" s="226" t="s">
        <v>3757</v>
      </c>
      <c r="D1270" s="224"/>
      <c r="E1270" s="224"/>
      <c r="F1270" s="224"/>
      <c r="G1270" s="224"/>
      <c r="H1270" s="224"/>
      <c r="I1270" s="224"/>
      <c r="J1270" s="224"/>
    </row>
    <row r="1271" spans="1:10">
      <c r="A1271" s="223">
        <v>1271</v>
      </c>
      <c r="B1271" s="225" t="s">
        <v>1537</v>
      </c>
      <c r="C1271" s="226" t="s">
        <v>3759</v>
      </c>
      <c r="D1271" s="224"/>
      <c r="E1271" s="224"/>
      <c r="F1271" s="224"/>
      <c r="G1271" s="224"/>
      <c r="H1271" s="224"/>
      <c r="I1271" s="224"/>
      <c r="J1271" s="224"/>
    </row>
    <row r="1272" spans="1:10">
      <c r="A1272" s="223">
        <v>1272</v>
      </c>
      <c r="B1272" s="225" t="s">
        <v>1538</v>
      </c>
      <c r="C1272" s="226" t="s">
        <v>3759</v>
      </c>
      <c r="D1272" s="224"/>
      <c r="E1272" s="224"/>
      <c r="F1272" s="224"/>
      <c r="G1272" s="224"/>
      <c r="H1272" s="224"/>
      <c r="I1272" s="224"/>
      <c r="J1272" s="224"/>
    </row>
    <row r="1273" spans="1:10">
      <c r="A1273" s="223">
        <v>1273</v>
      </c>
      <c r="B1273" s="225" t="s">
        <v>3760</v>
      </c>
      <c r="C1273" s="226" t="s">
        <v>3759</v>
      </c>
      <c r="D1273" s="224"/>
      <c r="E1273" s="224"/>
      <c r="F1273" s="224"/>
      <c r="G1273" s="224"/>
      <c r="H1273" s="224"/>
      <c r="I1273" s="224"/>
      <c r="J1273" s="224"/>
    </row>
    <row r="1274" spans="1:10">
      <c r="A1274" s="223">
        <v>1274</v>
      </c>
      <c r="B1274" s="225" t="s">
        <v>1539</v>
      </c>
      <c r="C1274" s="226" t="s">
        <v>3761</v>
      </c>
      <c r="D1274" s="224"/>
      <c r="E1274" s="224"/>
      <c r="F1274" s="224"/>
      <c r="G1274" s="224"/>
      <c r="H1274" s="224"/>
      <c r="I1274" s="224"/>
      <c r="J1274" s="224"/>
    </row>
    <row r="1275" spans="1:10">
      <c r="A1275" s="223">
        <v>1275</v>
      </c>
      <c r="B1275" s="225" t="s">
        <v>1540</v>
      </c>
      <c r="C1275" s="226" t="s">
        <v>3761</v>
      </c>
      <c r="D1275" s="224"/>
      <c r="E1275" s="224"/>
      <c r="F1275" s="224"/>
      <c r="G1275" s="224"/>
      <c r="H1275" s="224"/>
      <c r="I1275" s="224"/>
      <c r="J1275" s="224"/>
    </row>
    <row r="1276" spans="1:10">
      <c r="A1276" s="223">
        <v>1276</v>
      </c>
      <c r="B1276" s="225" t="s">
        <v>1541</v>
      </c>
      <c r="C1276" s="226" t="s">
        <v>3761</v>
      </c>
      <c r="D1276" s="224"/>
      <c r="E1276" s="224"/>
      <c r="F1276" s="224"/>
      <c r="G1276" s="224"/>
      <c r="H1276" s="224"/>
      <c r="I1276" s="224"/>
      <c r="J1276" s="224"/>
    </row>
    <row r="1277" spans="1:10" ht="25.5">
      <c r="A1277" s="223">
        <v>1277</v>
      </c>
      <c r="B1277" s="225" t="s">
        <v>1542</v>
      </c>
      <c r="C1277" s="226" t="s">
        <v>3762</v>
      </c>
      <c r="D1277" s="224"/>
      <c r="E1277" s="224"/>
      <c r="F1277" s="224"/>
      <c r="G1277" s="224"/>
      <c r="H1277" s="224"/>
      <c r="I1277" s="224"/>
      <c r="J1277" s="224"/>
    </row>
    <row r="1278" spans="1:10" ht="25.5">
      <c r="A1278" s="223">
        <v>1278</v>
      </c>
      <c r="B1278" s="225" t="s">
        <v>1543</v>
      </c>
      <c r="C1278" s="226" t="s">
        <v>3763</v>
      </c>
      <c r="D1278" s="224"/>
      <c r="E1278" s="224"/>
      <c r="F1278" s="224"/>
      <c r="G1278" s="224"/>
      <c r="H1278" s="224"/>
      <c r="I1278" s="224"/>
      <c r="J1278" s="224"/>
    </row>
    <row r="1279" spans="1:10">
      <c r="A1279" s="223">
        <v>1279</v>
      </c>
      <c r="B1279" s="225" t="s">
        <v>1544</v>
      </c>
      <c r="C1279" s="226" t="s">
        <v>3764</v>
      </c>
      <c r="D1279" s="224"/>
      <c r="E1279" s="224"/>
      <c r="F1279" s="224"/>
      <c r="G1279" s="224"/>
      <c r="H1279" s="224"/>
      <c r="I1279" s="224"/>
      <c r="J1279" s="224"/>
    </row>
    <row r="1280" spans="1:10">
      <c r="A1280" s="223">
        <v>1280</v>
      </c>
      <c r="B1280" s="225" t="s">
        <v>1545</v>
      </c>
      <c r="C1280" s="226" t="s">
        <v>1546</v>
      </c>
      <c r="D1280" s="224"/>
      <c r="E1280" s="224"/>
      <c r="F1280" s="224"/>
      <c r="G1280" s="224"/>
      <c r="H1280" s="224"/>
      <c r="I1280" s="224"/>
      <c r="J1280" s="224"/>
    </row>
    <row r="1281" spans="1:10">
      <c r="A1281" s="223">
        <v>1281</v>
      </c>
      <c r="B1281" s="225" t="s">
        <v>1547</v>
      </c>
      <c r="C1281" s="226" t="s">
        <v>3765</v>
      </c>
      <c r="D1281" s="224"/>
      <c r="E1281" s="224"/>
      <c r="F1281" s="224"/>
      <c r="G1281" s="224"/>
      <c r="H1281" s="224"/>
      <c r="I1281" s="224"/>
      <c r="J1281" s="224"/>
    </row>
    <row r="1282" spans="1:10">
      <c r="A1282" s="223">
        <v>1282</v>
      </c>
      <c r="B1282" s="225" t="s">
        <v>1548</v>
      </c>
      <c r="C1282" s="226" t="s">
        <v>3766</v>
      </c>
      <c r="D1282" s="224"/>
      <c r="E1282" s="224"/>
      <c r="F1282" s="224"/>
      <c r="G1282" s="224"/>
      <c r="H1282" s="224"/>
      <c r="I1282" s="224"/>
      <c r="J1282" s="224"/>
    </row>
    <row r="1283" spans="1:10">
      <c r="A1283" s="223">
        <v>1283</v>
      </c>
      <c r="B1283" s="225" t="s">
        <v>1549</v>
      </c>
      <c r="C1283" s="226" t="s">
        <v>3767</v>
      </c>
      <c r="D1283" s="224"/>
      <c r="E1283" s="224"/>
      <c r="F1283" s="224"/>
      <c r="G1283" s="224"/>
      <c r="H1283" s="224"/>
      <c r="I1283" s="224"/>
      <c r="J1283" s="224"/>
    </row>
    <row r="1284" spans="1:10">
      <c r="A1284" s="223">
        <v>1284</v>
      </c>
      <c r="B1284" s="225" t="s">
        <v>1550</v>
      </c>
      <c r="C1284" s="226" t="s">
        <v>3768</v>
      </c>
      <c r="D1284" s="224"/>
      <c r="E1284" s="224"/>
      <c r="F1284" s="224"/>
      <c r="G1284" s="224"/>
      <c r="H1284" s="224"/>
      <c r="I1284" s="224"/>
      <c r="J1284" s="224"/>
    </row>
    <row r="1285" spans="1:10">
      <c r="A1285" s="223">
        <v>1285</v>
      </c>
      <c r="B1285" s="225" t="s">
        <v>1551</v>
      </c>
      <c r="C1285" s="226" t="s">
        <v>3769</v>
      </c>
      <c r="D1285" s="224"/>
      <c r="E1285" s="224"/>
      <c r="F1285" s="224"/>
      <c r="G1285" s="224"/>
      <c r="H1285" s="224"/>
      <c r="I1285" s="224"/>
      <c r="J1285" s="224"/>
    </row>
    <row r="1286" spans="1:10">
      <c r="A1286" s="223">
        <v>1286</v>
      </c>
      <c r="B1286" s="225" t="s">
        <v>1552</v>
      </c>
      <c r="C1286" s="226" t="s">
        <v>3770</v>
      </c>
      <c r="D1286" s="224"/>
      <c r="E1286" s="224"/>
      <c r="F1286" s="224"/>
      <c r="G1286" s="224"/>
      <c r="H1286" s="224"/>
      <c r="I1286" s="224"/>
      <c r="J1286" s="224"/>
    </row>
    <row r="1287" spans="1:10">
      <c r="A1287" s="223">
        <v>1287</v>
      </c>
      <c r="B1287" s="225" t="s">
        <v>1553</v>
      </c>
      <c r="C1287" s="226" t="s">
        <v>3771</v>
      </c>
      <c r="D1287" s="224"/>
      <c r="E1287" s="224"/>
      <c r="F1287" s="224"/>
      <c r="G1287" s="224"/>
      <c r="H1287" s="224"/>
      <c r="I1287" s="224"/>
      <c r="J1287" s="224"/>
    </row>
    <row r="1288" spans="1:10">
      <c r="A1288" s="223">
        <v>1288</v>
      </c>
      <c r="B1288" s="225" t="s">
        <v>1554</v>
      </c>
      <c r="C1288" s="226" t="s">
        <v>3771</v>
      </c>
      <c r="D1288" s="224"/>
      <c r="E1288" s="224"/>
      <c r="F1288" s="224"/>
      <c r="G1288" s="224"/>
      <c r="H1288" s="224"/>
      <c r="I1288" s="224"/>
      <c r="J1288" s="224"/>
    </row>
    <row r="1289" spans="1:10">
      <c r="A1289" s="223">
        <v>1289</v>
      </c>
      <c r="B1289" s="225" t="s">
        <v>1555</v>
      </c>
      <c r="C1289" s="226" t="s">
        <v>3771</v>
      </c>
      <c r="D1289" s="224"/>
      <c r="E1289" s="224"/>
      <c r="F1289" s="224"/>
      <c r="G1289" s="224"/>
      <c r="H1289" s="224"/>
      <c r="I1289" s="224"/>
      <c r="J1289" s="224"/>
    </row>
    <row r="1290" spans="1:10">
      <c r="A1290" s="223">
        <v>1290</v>
      </c>
      <c r="B1290" s="225" t="s">
        <v>1556</v>
      </c>
      <c r="C1290" s="226" t="s">
        <v>3772</v>
      </c>
      <c r="D1290" s="224"/>
      <c r="E1290" s="224"/>
      <c r="F1290" s="224"/>
      <c r="G1290" s="224"/>
      <c r="H1290" s="224"/>
      <c r="I1290" s="224"/>
      <c r="J1290" s="224"/>
    </row>
    <row r="1291" spans="1:10">
      <c r="A1291" s="223">
        <v>1291</v>
      </c>
      <c r="B1291" s="225" t="s">
        <v>1558</v>
      </c>
      <c r="C1291" s="226" t="s">
        <v>3772</v>
      </c>
      <c r="D1291" s="224"/>
      <c r="E1291" s="224"/>
      <c r="F1291" s="224"/>
      <c r="G1291" s="224"/>
      <c r="H1291" s="224"/>
      <c r="I1291" s="224"/>
      <c r="J1291" s="224"/>
    </row>
    <row r="1292" spans="1:10">
      <c r="A1292" s="223">
        <v>1292</v>
      </c>
      <c r="B1292" s="225" t="s">
        <v>1559</v>
      </c>
      <c r="C1292" s="226" t="s">
        <v>3772</v>
      </c>
      <c r="D1292" s="224"/>
      <c r="E1292" s="224"/>
      <c r="F1292" s="224"/>
      <c r="G1292" s="224"/>
      <c r="H1292" s="224"/>
      <c r="I1292" s="224"/>
      <c r="J1292" s="224"/>
    </row>
    <row r="1293" spans="1:10">
      <c r="A1293" s="223">
        <v>1293</v>
      </c>
      <c r="B1293" s="225" t="s">
        <v>1560</v>
      </c>
      <c r="C1293" s="226" t="s">
        <v>1557</v>
      </c>
      <c r="D1293" s="224"/>
      <c r="E1293" s="224"/>
      <c r="F1293" s="224"/>
      <c r="G1293" s="224"/>
      <c r="H1293" s="224"/>
      <c r="I1293" s="224"/>
      <c r="J1293" s="224"/>
    </row>
    <row r="1294" spans="1:10">
      <c r="A1294" s="223">
        <v>1294</v>
      </c>
      <c r="B1294" s="225" t="s">
        <v>1562</v>
      </c>
      <c r="C1294" s="226" t="s">
        <v>1557</v>
      </c>
      <c r="D1294" s="224"/>
      <c r="E1294" s="224"/>
      <c r="F1294" s="224"/>
      <c r="G1294" s="224"/>
      <c r="H1294" s="224"/>
      <c r="I1294" s="224"/>
      <c r="J1294" s="224"/>
    </row>
    <row r="1295" spans="1:10">
      <c r="A1295" s="223">
        <v>1295</v>
      </c>
      <c r="B1295" s="225" t="s">
        <v>1563</v>
      </c>
      <c r="C1295" s="226" t="s">
        <v>1557</v>
      </c>
      <c r="D1295" s="224"/>
      <c r="E1295" s="224"/>
      <c r="F1295" s="224"/>
      <c r="G1295" s="224"/>
      <c r="H1295" s="224"/>
      <c r="I1295" s="224"/>
      <c r="J1295" s="224"/>
    </row>
    <row r="1296" spans="1:10">
      <c r="A1296" s="223">
        <v>1296</v>
      </c>
      <c r="B1296" s="225" t="s">
        <v>1564</v>
      </c>
      <c r="C1296" s="226" t="s">
        <v>1561</v>
      </c>
      <c r="D1296" s="224"/>
      <c r="E1296" s="224"/>
      <c r="F1296" s="224"/>
      <c r="G1296" s="224"/>
      <c r="H1296" s="224"/>
      <c r="I1296" s="224"/>
      <c r="J1296" s="224"/>
    </row>
    <row r="1297" spans="1:10">
      <c r="A1297" s="223">
        <v>1297</v>
      </c>
      <c r="B1297" s="225" t="s">
        <v>1566</v>
      </c>
      <c r="C1297" s="226" t="s">
        <v>1561</v>
      </c>
      <c r="D1297" s="224"/>
      <c r="E1297" s="224"/>
      <c r="F1297" s="224"/>
      <c r="G1297" s="224"/>
      <c r="H1297" s="224"/>
      <c r="I1297" s="224"/>
      <c r="J1297" s="224"/>
    </row>
    <row r="1298" spans="1:10">
      <c r="A1298" s="223">
        <v>1298</v>
      </c>
      <c r="B1298" s="225" t="s">
        <v>1567</v>
      </c>
      <c r="C1298" s="226" t="s">
        <v>1561</v>
      </c>
      <c r="D1298" s="224"/>
      <c r="E1298" s="224"/>
      <c r="F1298" s="224"/>
      <c r="G1298" s="224"/>
      <c r="H1298" s="224"/>
      <c r="I1298" s="224"/>
      <c r="J1298" s="224"/>
    </row>
    <row r="1299" spans="1:10">
      <c r="A1299" s="223">
        <v>1299</v>
      </c>
      <c r="B1299" s="225" t="s">
        <v>3773</v>
      </c>
      <c r="C1299" s="226" t="s">
        <v>1565</v>
      </c>
      <c r="D1299" s="224"/>
      <c r="E1299" s="224"/>
      <c r="F1299" s="224"/>
      <c r="G1299" s="224"/>
      <c r="H1299" s="224"/>
      <c r="I1299" s="224"/>
      <c r="J1299" s="224"/>
    </row>
    <row r="1300" spans="1:10">
      <c r="A1300" s="223">
        <v>1300</v>
      </c>
      <c r="B1300" s="225" t="s">
        <v>3774</v>
      </c>
      <c r="C1300" s="226" t="s">
        <v>1565</v>
      </c>
      <c r="D1300" s="224"/>
      <c r="E1300" s="224"/>
      <c r="F1300" s="224"/>
      <c r="G1300" s="224"/>
      <c r="H1300" s="224"/>
      <c r="I1300" s="224"/>
      <c r="J1300" s="224"/>
    </row>
    <row r="1301" spans="1:10">
      <c r="A1301" s="223">
        <v>1301</v>
      </c>
      <c r="B1301" s="225" t="s">
        <v>3775</v>
      </c>
      <c r="C1301" s="226" t="s">
        <v>1565</v>
      </c>
      <c r="D1301" s="224"/>
      <c r="E1301" s="224"/>
      <c r="F1301" s="224"/>
      <c r="G1301" s="224"/>
      <c r="H1301" s="224"/>
      <c r="I1301" s="224"/>
      <c r="J1301" s="224"/>
    </row>
    <row r="1302" spans="1:10">
      <c r="A1302" s="223">
        <v>1302</v>
      </c>
      <c r="B1302" s="225" t="s">
        <v>3776</v>
      </c>
      <c r="C1302" s="226" t="s">
        <v>3777</v>
      </c>
      <c r="D1302" s="224"/>
      <c r="E1302" s="224"/>
      <c r="F1302" s="224"/>
      <c r="G1302" s="224"/>
      <c r="H1302" s="224"/>
      <c r="I1302" s="224"/>
      <c r="J1302" s="224"/>
    </row>
    <row r="1303" spans="1:10">
      <c r="A1303" s="223">
        <v>1303</v>
      </c>
      <c r="B1303" s="225" t="s">
        <v>3778</v>
      </c>
      <c r="C1303" s="226" t="s">
        <v>3777</v>
      </c>
      <c r="D1303" s="224"/>
      <c r="E1303" s="224"/>
      <c r="F1303" s="224"/>
      <c r="G1303" s="224"/>
      <c r="H1303" s="224"/>
      <c r="I1303" s="224"/>
      <c r="J1303" s="224"/>
    </row>
    <row r="1304" spans="1:10">
      <c r="A1304" s="223">
        <v>1304</v>
      </c>
      <c r="B1304" s="225" t="s">
        <v>3779</v>
      </c>
      <c r="C1304" s="226" t="s">
        <v>3777</v>
      </c>
      <c r="D1304" s="224"/>
      <c r="E1304" s="224"/>
      <c r="F1304" s="224"/>
      <c r="G1304" s="224"/>
      <c r="H1304" s="224"/>
      <c r="I1304" s="224"/>
      <c r="J1304" s="224"/>
    </row>
    <row r="1305" spans="1:10">
      <c r="A1305" s="223">
        <v>1305</v>
      </c>
      <c r="B1305" s="225" t="s">
        <v>1568</v>
      </c>
      <c r="C1305" s="226" t="s">
        <v>3780</v>
      </c>
      <c r="D1305" s="224"/>
      <c r="E1305" s="224"/>
      <c r="F1305" s="224"/>
      <c r="G1305" s="224"/>
      <c r="H1305" s="224"/>
      <c r="I1305" s="224"/>
      <c r="J1305" s="224"/>
    </row>
    <row r="1306" spans="1:10">
      <c r="A1306" s="223">
        <v>1306</v>
      </c>
      <c r="B1306" s="225" t="s">
        <v>1569</v>
      </c>
      <c r="C1306" s="226" t="s">
        <v>1570</v>
      </c>
      <c r="D1306" s="224"/>
      <c r="E1306" s="224"/>
      <c r="F1306" s="224"/>
      <c r="G1306" s="224"/>
      <c r="H1306" s="224"/>
      <c r="I1306" s="224"/>
      <c r="J1306" s="224"/>
    </row>
    <row r="1307" spans="1:10">
      <c r="A1307" s="223">
        <v>1307</v>
      </c>
      <c r="B1307" s="225" t="s">
        <v>1571</v>
      </c>
      <c r="C1307" s="226" t="s">
        <v>1570</v>
      </c>
      <c r="D1307" s="224"/>
      <c r="E1307" s="224"/>
      <c r="F1307" s="224"/>
      <c r="G1307" s="224"/>
      <c r="H1307" s="224"/>
      <c r="I1307" s="224"/>
      <c r="J1307" s="224"/>
    </row>
    <row r="1308" spans="1:10">
      <c r="A1308" s="223">
        <v>1308</v>
      </c>
      <c r="B1308" s="225" t="s">
        <v>1572</v>
      </c>
      <c r="C1308" s="226" t="s">
        <v>1570</v>
      </c>
      <c r="D1308" s="224"/>
      <c r="E1308" s="224"/>
      <c r="F1308" s="224"/>
      <c r="G1308" s="224"/>
      <c r="H1308" s="224"/>
      <c r="I1308" s="224"/>
      <c r="J1308" s="224"/>
    </row>
    <row r="1309" spans="1:10">
      <c r="A1309" s="223">
        <v>1309</v>
      </c>
      <c r="B1309" s="225" t="s">
        <v>1573</v>
      </c>
      <c r="C1309" s="226" t="s">
        <v>1574</v>
      </c>
      <c r="D1309" s="224"/>
      <c r="E1309" s="224"/>
      <c r="F1309" s="224"/>
      <c r="G1309" s="224"/>
      <c r="H1309" s="224"/>
      <c r="I1309" s="224"/>
      <c r="J1309" s="224"/>
    </row>
    <row r="1310" spans="1:10">
      <c r="A1310" s="223">
        <v>1310</v>
      </c>
      <c r="B1310" s="225" t="s">
        <v>1575</v>
      </c>
      <c r="C1310" s="226" t="s">
        <v>1574</v>
      </c>
      <c r="D1310" s="224"/>
      <c r="E1310" s="224"/>
      <c r="F1310" s="224"/>
      <c r="G1310" s="224"/>
      <c r="H1310" s="224"/>
      <c r="I1310" s="224"/>
      <c r="J1310" s="224"/>
    </row>
    <row r="1311" spans="1:10">
      <c r="A1311" s="223">
        <v>1311</v>
      </c>
      <c r="B1311" s="225" t="s">
        <v>1576</v>
      </c>
      <c r="C1311" s="226" t="s">
        <v>1574</v>
      </c>
      <c r="D1311" s="224"/>
      <c r="E1311" s="224"/>
      <c r="F1311" s="224"/>
      <c r="G1311" s="224"/>
      <c r="H1311" s="224"/>
      <c r="I1311" s="224"/>
      <c r="J1311" s="224"/>
    </row>
    <row r="1312" spans="1:10">
      <c r="A1312" s="223">
        <v>1312</v>
      </c>
      <c r="B1312" s="225" t="s">
        <v>1577</v>
      </c>
      <c r="C1312" s="226" t="s">
        <v>1578</v>
      </c>
      <c r="D1312" s="224"/>
      <c r="E1312" s="224"/>
      <c r="F1312" s="224"/>
      <c r="G1312" s="224"/>
      <c r="H1312" s="224"/>
      <c r="I1312" s="224"/>
      <c r="J1312" s="224"/>
    </row>
    <row r="1313" spans="1:10">
      <c r="A1313" s="223">
        <v>1313</v>
      </c>
      <c r="B1313" s="225" t="s">
        <v>1579</v>
      </c>
      <c r="C1313" s="226" t="s">
        <v>1578</v>
      </c>
      <c r="D1313" s="224"/>
      <c r="E1313" s="224"/>
      <c r="F1313" s="224"/>
      <c r="G1313" s="224"/>
      <c r="H1313" s="224"/>
      <c r="I1313" s="224"/>
      <c r="J1313" s="224"/>
    </row>
    <row r="1314" spans="1:10">
      <c r="A1314" s="223">
        <v>1314</v>
      </c>
      <c r="B1314" s="225" t="s">
        <v>1580</v>
      </c>
      <c r="C1314" s="226" t="s">
        <v>1578</v>
      </c>
      <c r="D1314" s="224"/>
      <c r="E1314" s="224"/>
      <c r="F1314" s="224"/>
      <c r="G1314" s="224"/>
      <c r="H1314" s="224"/>
      <c r="I1314" s="224"/>
      <c r="J1314" s="224"/>
    </row>
    <row r="1315" spans="1:10">
      <c r="A1315" s="223">
        <v>1315</v>
      </c>
      <c r="B1315" s="225" t="s">
        <v>3781</v>
      </c>
      <c r="C1315" s="226" t="s">
        <v>3782</v>
      </c>
      <c r="D1315" s="224"/>
      <c r="E1315" s="224"/>
      <c r="F1315" s="224"/>
      <c r="G1315" s="224"/>
      <c r="H1315" s="224"/>
      <c r="I1315" s="224"/>
      <c r="J1315" s="224"/>
    </row>
    <row r="1316" spans="1:10">
      <c r="A1316" s="223">
        <v>1316</v>
      </c>
      <c r="B1316" s="225" t="s">
        <v>3783</v>
      </c>
      <c r="C1316" s="226" t="s">
        <v>3782</v>
      </c>
      <c r="D1316" s="224"/>
      <c r="E1316" s="224"/>
      <c r="F1316" s="224"/>
      <c r="G1316" s="224"/>
      <c r="H1316" s="224"/>
      <c r="I1316" s="224"/>
      <c r="J1316" s="224"/>
    </row>
    <row r="1317" spans="1:10">
      <c r="A1317" s="223">
        <v>1317</v>
      </c>
      <c r="B1317" s="225" t="s">
        <v>3784</v>
      </c>
      <c r="C1317" s="226" t="s">
        <v>3782</v>
      </c>
      <c r="D1317" s="224"/>
      <c r="E1317" s="224"/>
      <c r="F1317" s="224"/>
      <c r="G1317" s="224"/>
      <c r="H1317" s="224"/>
      <c r="I1317" s="224"/>
      <c r="J1317" s="224"/>
    </row>
    <row r="1318" spans="1:10">
      <c r="A1318" s="223">
        <v>1318</v>
      </c>
      <c r="B1318" s="225" t="s">
        <v>1581</v>
      </c>
      <c r="C1318" s="226" t="s">
        <v>1583</v>
      </c>
      <c r="D1318" s="224"/>
      <c r="E1318" s="224"/>
      <c r="F1318" s="224"/>
      <c r="G1318" s="224"/>
      <c r="H1318" s="224"/>
      <c r="I1318" s="224"/>
      <c r="J1318" s="224"/>
    </row>
    <row r="1319" spans="1:10">
      <c r="A1319" s="223">
        <v>1319</v>
      </c>
      <c r="B1319" s="225" t="s">
        <v>1582</v>
      </c>
      <c r="C1319" s="226" t="s">
        <v>1583</v>
      </c>
      <c r="D1319" s="224"/>
      <c r="E1319" s="224"/>
      <c r="F1319" s="224"/>
      <c r="G1319" s="224"/>
      <c r="H1319" s="224"/>
      <c r="I1319" s="224"/>
      <c r="J1319" s="224"/>
    </row>
    <row r="1320" spans="1:10">
      <c r="A1320" s="223">
        <v>1320</v>
      </c>
      <c r="B1320" s="225" t="s">
        <v>1584</v>
      </c>
      <c r="C1320" s="226" t="s">
        <v>1583</v>
      </c>
      <c r="D1320" s="224"/>
      <c r="E1320" s="224"/>
      <c r="F1320" s="224"/>
      <c r="G1320" s="224"/>
      <c r="H1320" s="224"/>
      <c r="I1320" s="224"/>
      <c r="J1320" s="224"/>
    </row>
    <row r="1321" spans="1:10">
      <c r="A1321" s="223">
        <v>1321</v>
      </c>
      <c r="B1321" s="225" t="s">
        <v>1585</v>
      </c>
      <c r="C1321" s="226" t="s">
        <v>1583</v>
      </c>
      <c r="D1321" s="224"/>
      <c r="E1321" s="224"/>
      <c r="F1321" s="224"/>
      <c r="G1321" s="224"/>
      <c r="H1321" s="224"/>
      <c r="I1321" s="224"/>
      <c r="J1321" s="224"/>
    </row>
    <row r="1322" spans="1:10">
      <c r="A1322" s="223">
        <v>1322</v>
      </c>
      <c r="B1322" s="225" t="s">
        <v>3785</v>
      </c>
      <c r="C1322" s="226" t="s">
        <v>3786</v>
      </c>
      <c r="D1322" s="224"/>
      <c r="E1322" s="224"/>
      <c r="F1322" s="224"/>
      <c r="G1322" s="224"/>
      <c r="H1322" s="224"/>
      <c r="I1322" s="224"/>
      <c r="J1322" s="224"/>
    </row>
    <row r="1323" spans="1:10">
      <c r="A1323" s="223">
        <v>1323</v>
      </c>
      <c r="B1323" s="225" t="s">
        <v>3787</v>
      </c>
      <c r="C1323" s="226" t="s">
        <v>3786</v>
      </c>
      <c r="D1323" s="224"/>
      <c r="E1323" s="224"/>
      <c r="F1323" s="224"/>
      <c r="G1323" s="224"/>
      <c r="H1323" s="224"/>
      <c r="I1323" s="224"/>
      <c r="J1323" s="224"/>
    </row>
    <row r="1324" spans="1:10">
      <c r="A1324" s="223">
        <v>1324</v>
      </c>
      <c r="B1324" s="225" t="s">
        <v>3788</v>
      </c>
      <c r="C1324" s="226" t="s">
        <v>3786</v>
      </c>
      <c r="D1324" s="224"/>
      <c r="E1324" s="224"/>
      <c r="F1324" s="224"/>
      <c r="G1324" s="224"/>
      <c r="H1324" s="224"/>
      <c r="I1324" s="224"/>
      <c r="J1324" s="224"/>
    </row>
    <row r="1325" spans="1:10">
      <c r="A1325" s="223">
        <v>1325</v>
      </c>
      <c r="B1325" s="225" t="s">
        <v>3789</v>
      </c>
      <c r="C1325" s="226" t="s">
        <v>3786</v>
      </c>
      <c r="D1325" s="224"/>
      <c r="E1325" s="224"/>
      <c r="F1325" s="224"/>
      <c r="G1325" s="224"/>
      <c r="H1325" s="224"/>
      <c r="I1325" s="224"/>
      <c r="J1325" s="224"/>
    </row>
    <row r="1326" spans="1:10">
      <c r="A1326" s="223">
        <v>1326</v>
      </c>
      <c r="B1326" s="225" t="s">
        <v>1586</v>
      </c>
      <c r="C1326" s="226" t="s">
        <v>1589</v>
      </c>
      <c r="D1326" s="224"/>
      <c r="E1326" s="224"/>
      <c r="F1326" s="224"/>
      <c r="G1326" s="224"/>
      <c r="H1326" s="224"/>
      <c r="I1326" s="224"/>
      <c r="J1326" s="224"/>
    </row>
    <row r="1327" spans="1:10">
      <c r="A1327" s="223">
        <v>1327</v>
      </c>
      <c r="B1327" s="225" t="s">
        <v>1587</v>
      </c>
      <c r="C1327" s="226" t="s">
        <v>1589</v>
      </c>
      <c r="D1327" s="224"/>
      <c r="E1327" s="224"/>
      <c r="F1327" s="224"/>
      <c r="G1327" s="224"/>
      <c r="H1327" s="224"/>
      <c r="I1327" s="224"/>
      <c r="J1327" s="224"/>
    </row>
    <row r="1328" spans="1:10">
      <c r="A1328" s="223">
        <v>1328</v>
      </c>
      <c r="B1328" s="225" t="s">
        <v>1588</v>
      </c>
      <c r="C1328" s="226" t="s">
        <v>1589</v>
      </c>
      <c r="D1328" s="224"/>
      <c r="E1328" s="224"/>
      <c r="F1328" s="224"/>
      <c r="G1328" s="224"/>
      <c r="H1328" s="224"/>
      <c r="I1328" s="224"/>
      <c r="J1328" s="224"/>
    </row>
    <row r="1329" spans="1:10">
      <c r="A1329" s="223">
        <v>1329</v>
      </c>
      <c r="B1329" s="225" t="s">
        <v>1590</v>
      </c>
      <c r="C1329" s="226" t="s">
        <v>1589</v>
      </c>
      <c r="D1329" s="224"/>
      <c r="E1329" s="224"/>
      <c r="F1329" s="224"/>
      <c r="G1329" s="224"/>
      <c r="H1329" s="224"/>
      <c r="I1329" s="224"/>
      <c r="J1329" s="224"/>
    </row>
    <row r="1330" spans="1:10">
      <c r="A1330" s="223">
        <v>1330</v>
      </c>
      <c r="B1330" s="225" t="s">
        <v>1591</v>
      </c>
      <c r="C1330" s="226" t="s">
        <v>1589</v>
      </c>
      <c r="D1330" s="224"/>
      <c r="E1330" s="224"/>
      <c r="F1330" s="224"/>
      <c r="G1330" s="224"/>
      <c r="H1330" s="224"/>
      <c r="I1330" s="224"/>
      <c r="J1330" s="224"/>
    </row>
    <row r="1331" spans="1:10">
      <c r="A1331" s="223">
        <v>1331</v>
      </c>
      <c r="B1331" s="225" t="s">
        <v>1592</v>
      </c>
      <c r="C1331" s="226" t="s">
        <v>1595</v>
      </c>
      <c r="D1331" s="224"/>
      <c r="E1331" s="224"/>
      <c r="F1331" s="224"/>
      <c r="G1331" s="224"/>
      <c r="H1331" s="224"/>
      <c r="I1331" s="224"/>
      <c r="J1331" s="224"/>
    </row>
    <row r="1332" spans="1:10">
      <c r="A1332" s="223">
        <v>1332</v>
      </c>
      <c r="B1332" s="225" t="s">
        <v>1593</v>
      </c>
      <c r="C1332" s="226" t="s">
        <v>1595</v>
      </c>
      <c r="D1332" s="224"/>
      <c r="E1332" s="224"/>
      <c r="F1332" s="224"/>
      <c r="G1332" s="224"/>
      <c r="H1332" s="224"/>
      <c r="I1332" s="224"/>
      <c r="J1332" s="224"/>
    </row>
    <row r="1333" spans="1:10">
      <c r="A1333" s="223">
        <v>1333</v>
      </c>
      <c r="B1333" s="225" t="s">
        <v>1594</v>
      </c>
      <c r="C1333" s="226" t="s">
        <v>1595</v>
      </c>
      <c r="D1333" s="224"/>
      <c r="E1333" s="224"/>
      <c r="F1333" s="224"/>
      <c r="G1333" s="224"/>
      <c r="H1333" s="224"/>
      <c r="I1333" s="224"/>
      <c r="J1333" s="224"/>
    </row>
    <row r="1334" spans="1:10">
      <c r="A1334" s="223">
        <v>1334</v>
      </c>
      <c r="B1334" s="225" t="s">
        <v>1596</v>
      </c>
      <c r="C1334" s="226" t="s">
        <v>1595</v>
      </c>
      <c r="D1334" s="224"/>
      <c r="E1334" s="224"/>
      <c r="F1334" s="224"/>
      <c r="G1334" s="224"/>
      <c r="H1334" s="224"/>
      <c r="I1334" s="224"/>
      <c r="J1334" s="224"/>
    </row>
    <row r="1335" spans="1:10">
      <c r="A1335" s="223">
        <v>1335</v>
      </c>
      <c r="B1335" s="225" t="s">
        <v>1597</v>
      </c>
      <c r="C1335" s="226" t="s">
        <v>1595</v>
      </c>
      <c r="D1335" s="224"/>
      <c r="E1335" s="224"/>
      <c r="F1335" s="224"/>
      <c r="G1335" s="224"/>
      <c r="H1335" s="224"/>
      <c r="I1335" s="224"/>
      <c r="J1335" s="224"/>
    </row>
    <row r="1336" spans="1:10">
      <c r="A1336" s="223">
        <v>1336</v>
      </c>
      <c r="B1336" s="225" t="s">
        <v>1598</v>
      </c>
      <c r="C1336" s="226" t="s">
        <v>3790</v>
      </c>
      <c r="D1336" s="224"/>
      <c r="E1336" s="224"/>
      <c r="F1336" s="224"/>
      <c r="G1336" s="224"/>
      <c r="H1336" s="224"/>
      <c r="I1336" s="224"/>
      <c r="J1336" s="224"/>
    </row>
    <row r="1337" spans="1:10">
      <c r="A1337" s="223">
        <v>1337</v>
      </c>
      <c r="B1337" s="225" t="s">
        <v>1599</v>
      </c>
      <c r="C1337" s="226" t="s">
        <v>3791</v>
      </c>
      <c r="D1337" s="224"/>
      <c r="E1337" s="224"/>
      <c r="F1337" s="224"/>
      <c r="G1337" s="224"/>
      <c r="H1337" s="224"/>
      <c r="I1337" s="224"/>
      <c r="J1337" s="224"/>
    </row>
    <row r="1338" spans="1:10">
      <c r="A1338" s="223">
        <v>1338</v>
      </c>
      <c r="B1338" s="225" t="s">
        <v>1600</v>
      </c>
      <c r="C1338" s="226" t="s">
        <v>1601</v>
      </c>
      <c r="D1338" s="224"/>
      <c r="E1338" s="224"/>
      <c r="F1338" s="224"/>
      <c r="G1338" s="224"/>
      <c r="H1338" s="224"/>
      <c r="I1338" s="224"/>
      <c r="J1338" s="224"/>
    </row>
    <row r="1339" spans="1:10">
      <c r="A1339" s="223">
        <v>1339</v>
      </c>
      <c r="B1339" s="225" t="s">
        <v>1602</v>
      </c>
      <c r="C1339" s="226" t="s">
        <v>1601</v>
      </c>
      <c r="D1339" s="224"/>
      <c r="E1339" s="224"/>
      <c r="F1339" s="224"/>
      <c r="G1339" s="224"/>
      <c r="H1339" s="224"/>
      <c r="I1339" s="224"/>
      <c r="J1339" s="224"/>
    </row>
    <row r="1340" spans="1:10">
      <c r="A1340" s="223">
        <v>1340</v>
      </c>
      <c r="B1340" s="225" t="s">
        <v>1603</v>
      </c>
      <c r="C1340" s="226" t="s">
        <v>1601</v>
      </c>
      <c r="D1340" s="224"/>
      <c r="E1340" s="224"/>
      <c r="F1340" s="224"/>
      <c r="G1340" s="224"/>
      <c r="H1340" s="224"/>
      <c r="I1340" s="224"/>
      <c r="J1340" s="224"/>
    </row>
    <row r="1341" spans="1:10">
      <c r="A1341" s="223">
        <v>1341</v>
      </c>
      <c r="B1341" s="225" t="s">
        <v>1604</v>
      </c>
      <c r="C1341" s="226" t="s">
        <v>1605</v>
      </c>
      <c r="D1341" s="224"/>
      <c r="E1341" s="224"/>
      <c r="F1341" s="224"/>
      <c r="G1341" s="224"/>
      <c r="H1341" s="224"/>
      <c r="I1341" s="224"/>
      <c r="J1341" s="224"/>
    </row>
    <row r="1342" spans="1:10">
      <c r="A1342" s="223">
        <v>1342</v>
      </c>
      <c r="B1342" s="225" t="s">
        <v>1606</v>
      </c>
      <c r="C1342" s="226" t="s">
        <v>1605</v>
      </c>
      <c r="D1342" s="224"/>
      <c r="E1342" s="224"/>
      <c r="F1342" s="224"/>
      <c r="G1342" s="224"/>
      <c r="H1342" s="224"/>
      <c r="I1342" s="224"/>
      <c r="J1342" s="224"/>
    </row>
    <row r="1343" spans="1:10">
      <c r="A1343" s="223">
        <v>1343</v>
      </c>
      <c r="B1343" s="225" t="s">
        <v>1607</v>
      </c>
      <c r="C1343" s="226" t="s">
        <v>1605</v>
      </c>
      <c r="D1343" s="224"/>
      <c r="E1343" s="224"/>
      <c r="F1343" s="224"/>
      <c r="G1343" s="224"/>
      <c r="H1343" s="224"/>
      <c r="I1343" s="224"/>
      <c r="J1343" s="224"/>
    </row>
    <row r="1344" spans="1:10">
      <c r="A1344" s="223">
        <v>1344</v>
      </c>
      <c r="B1344" s="225" t="s">
        <v>1608</v>
      </c>
      <c r="C1344" s="226" t="s">
        <v>3792</v>
      </c>
      <c r="D1344" s="224"/>
      <c r="E1344" s="224"/>
      <c r="F1344" s="224"/>
      <c r="G1344" s="224"/>
      <c r="H1344" s="224"/>
      <c r="I1344" s="224"/>
      <c r="J1344" s="224"/>
    </row>
    <row r="1345" spans="1:10">
      <c r="A1345" s="223">
        <v>1345</v>
      </c>
      <c r="B1345" s="225" t="s">
        <v>1609</v>
      </c>
      <c r="C1345" s="226" t="s">
        <v>3793</v>
      </c>
      <c r="D1345" s="224"/>
      <c r="E1345" s="224"/>
      <c r="F1345" s="224"/>
      <c r="G1345" s="224"/>
      <c r="H1345" s="224"/>
      <c r="I1345" s="224"/>
      <c r="J1345" s="224"/>
    </row>
    <row r="1346" spans="1:10">
      <c r="A1346" s="223">
        <v>1346</v>
      </c>
      <c r="B1346" s="225" t="s">
        <v>3794</v>
      </c>
      <c r="C1346" s="226" t="s">
        <v>3795</v>
      </c>
      <c r="D1346" s="224"/>
      <c r="E1346" s="224"/>
      <c r="F1346" s="224"/>
      <c r="G1346" s="224"/>
      <c r="H1346" s="224"/>
      <c r="I1346" s="224"/>
      <c r="J1346" s="224"/>
    </row>
    <row r="1347" spans="1:10">
      <c r="A1347" s="223">
        <v>1347</v>
      </c>
      <c r="B1347" s="225" t="s">
        <v>3796</v>
      </c>
      <c r="C1347" s="226" t="s">
        <v>3797</v>
      </c>
      <c r="D1347" s="224"/>
      <c r="E1347" s="224"/>
      <c r="F1347" s="224"/>
      <c r="G1347" s="224"/>
      <c r="H1347" s="224"/>
      <c r="I1347" s="224"/>
      <c r="J1347" s="224"/>
    </row>
    <row r="1348" spans="1:10">
      <c r="A1348" s="223">
        <v>1348</v>
      </c>
      <c r="B1348" s="225" t="s">
        <v>3798</v>
      </c>
      <c r="C1348" s="226" t="s">
        <v>3799</v>
      </c>
      <c r="D1348" s="224"/>
      <c r="E1348" s="224"/>
      <c r="F1348" s="224"/>
      <c r="G1348" s="224"/>
      <c r="H1348" s="224"/>
      <c r="I1348" s="224"/>
      <c r="J1348" s="224"/>
    </row>
    <row r="1349" spans="1:10">
      <c r="A1349" s="223">
        <v>1349</v>
      </c>
      <c r="B1349" s="225" t="s">
        <v>3800</v>
      </c>
      <c r="C1349" s="226" t="s">
        <v>3801</v>
      </c>
      <c r="D1349" s="224"/>
      <c r="E1349" s="224"/>
      <c r="F1349" s="224"/>
      <c r="G1349" s="224"/>
      <c r="H1349" s="224"/>
      <c r="I1349" s="224"/>
      <c r="J1349" s="224"/>
    </row>
    <row r="1350" spans="1:10">
      <c r="A1350" s="223">
        <v>1350</v>
      </c>
      <c r="B1350" s="225" t="s">
        <v>3802</v>
      </c>
      <c r="C1350" s="226" t="s">
        <v>3801</v>
      </c>
      <c r="D1350" s="224"/>
      <c r="E1350" s="224"/>
      <c r="F1350" s="224"/>
      <c r="G1350" s="224"/>
      <c r="H1350" s="224"/>
      <c r="I1350" s="224"/>
      <c r="J1350" s="224"/>
    </row>
    <row r="1351" spans="1:10">
      <c r="A1351" s="223">
        <v>1351</v>
      </c>
      <c r="B1351" s="225" t="s">
        <v>3803</v>
      </c>
      <c r="C1351" s="226" t="s">
        <v>3804</v>
      </c>
      <c r="D1351" s="224"/>
      <c r="E1351" s="224"/>
      <c r="F1351" s="224"/>
      <c r="G1351" s="224"/>
      <c r="H1351" s="224"/>
      <c r="I1351" s="224"/>
      <c r="J1351" s="224"/>
    </row>
    <row r="1352" spans="1:10">
      <c r="A1352" s="223">
        <v>1352</v>
      </c>
      <c r="B1352" s="225" t="s">
        <v>3805</v>
      </c>
      <c r="C1352" s="226" t="s">
        <v>3804</v>
      </c>
      <c r="D1352" s="224"/>
      <c r="E1352" s="224"/>
      <c r="F1352" s="224"/>
      <c r="G1352" s="224"/>
      <c r="H1352" s="224"/>
      <c r="I1352" s="224"/>
      <c r="J1352" s="224"/>
    </row>
    <row r="1353" spans="1:10">
      <c r="A1353" s="223">
        <v>1353</v>
      </c>
      <c r="B1353" s="225" t="s">
        <v>3806</v>
      </c>
      <c r="C1353" s="226" t="s">
        <v>3807</v>
      </c>
      <c r="D1353" s="224"/>
      <c r="E1353" s="224"/>
      <c r="F1353" s="224"/>
      <c r="G1353" s="224"/>
      <c r="H1353" s="224"/>
      <c r="I1353" s="224"/>
      <c r="J1353" s="224"/>
    </row>
    <row r="1354" spans="1:10">
      <c r="A1354" s="223">
        <v>1354</v>
      </c>
      <c r="B1354" s="225" t="s">
        <v>3808</v>
      </c>
      <c r="C1354" s="226" t="s">
        <v>3807</v>
      </c>
      <c r="D1354" s="224"/>
      <c r="E1354" s="224"/>
      <c r="F1354" s="224"/>
      <c r="G1354" s="224"/>
      <c r="H1354" s="224"/>
      <c r="I1354" s="224"/>
      <c r="J1354" s="224"/>
    </row>
    <row r="1355" spans="1:10">
      <c r="A1355" s="223">
        <v>1355</v>
      </c>
      <c r="B1355" s="225" t="s">
        <v>1610</v>
      </c>
      <c r="C1355" s="226" t="s">
        <v>3809</v>
      </c>
      <c r="D1355" s="224"/>
      <c r="E1355" s="224"/>
      <c r="F1355" s="224"/>
      <c r="G1355" s="224"/>
      <c r="H1355" s="224"/>
      <c r="I1355" s="224"/>
      <c r="J1355" s="224"/>
    </row>
    <row r="1356" spans="1:10">
      <c r="A1356" s="223">
        <v>1356</v>
      </c>
      <c r="B1356" s="225" t="s">
        <v>1611</v>
      </c>
      <c r="C1356" s="226" t="s">
        <v>3809</v>
      </c>
      <c r="D1356" s="224"/>
      <c r="E1356" s="224"/>
      <c r="F1356" s="224"/>
      <c r="G1356" s="224"/>
      <c r="H1356" s="224"/>
      <c r="I1356" s="224"/>
      <c r="J1356" s="224"/>
    </row>
    <row r="1357" spans="1:10">
      <c r="A1357" s="223">
        <v>1357</v>
      </c>
      <c r="B1357" s="225" t="s">
        <v>1612</v>
      </c>
      <c r="C1357" s="226" t="s">
        <v>3809</v>
      </c>
      <c r="D1357" s="224"/>
      <c r="E1357" s="224"/>
      <c r="F1357" s="224"/>
      <c r="G1357" s="224"/>
      <c r="H1357" s="224"/>
      <c r="I1357" s="224"/>
      <c r="J1357" s="224"/>
    </row>
    <row r="1358" spans="1:10">
      <c r="A1358" s="223">
        <v>1358</v>
      </c>
      <c r="B1358" s="225" t="s">
        <v>3810</v>
      </c>
      <c r="C1358" s="226" t="s">
        <v>3811</v>
      </c>
      <c r="D1358" s="224"/>
      <c r="E1358" s="224"/>
      <c r="F1358" s="224"/>
      <c r="G1358" s="224"/>
      <c r="H1358" s="224"/>
      <c r="I1358" s="224"/>
      <c r="J1358" s="224"/>
    </row>
    <row r="1359" spans="1:10">
      <c r="A1359" s="223">
        <v>1359</v>
      </c>
      <c r="B1359" s="225" t="s">
        <v>3812</v>
      </c>
      <c r="C1359" s="226" t="s">
        <v>3811</v>
      </c>
      <c r="D1359" s="224"/>
      <c r="E1359" s="224"/>
      <c r="F1359" s="224"/>
      <c r="G1359" s="224"/>
      <c r="H1359" s="224"/>
      <c r="I1359" s="224"/>
      <c r="J1359" s="224"/>
    </row>
    <row r="1360" spans="1:10">
      <c r="A1360" s="223">
        <v>1360</v>
      </c>
      <c r="B1360" s="225" t="s">
        <v>3813</v>
      </c>
      <c r="C1360" s="226" t="s">
        <v>3811</v>
      </c>
      <c r="D1360" s="224"/>
      <c r="E1360" s="224"/>
      <c r="F1360" s="224"/>
      <c r="G1360" s="224"/>
      <c r="H1360" s="224"/>
      <c r="I1360" s="224"/>
      <c r="J1360" s="224"/>
    </row>
    <row r="1361" spans="1:10">
      <c r="A1361" s="223">
        <v>1361</v>
      </c>
      <c r="B1361" s="225" t="s">
        <v>1613</v>
      </c>
      <c r="C1361" s="226" t="s">
        <v>3814</v>
      </c>
      <c r="D1361" s="224"/>
      <c r="E1361" s="224"/>
      <c r="F1361" s="224"/>
      <c r="G1361" s="224"/>
      <c r="H1361" s="224"/>
      <c r="I1361" s="224"/>
      <c r="J1361" s="224"/>
    </row>
    <row r="1362" spans="1:10">
      <c r="A1362" s="223">
        <v>1362</v>
      </c>
      <c r="B1362" s="225" t="s">
        <v>1614</v>
      </c>
      <c r="C1362" s="226" t="s">
        <v>3815</v>
      </c>
      <c r="D1362" s="224"/>
      <c r="E1362" s="224"/>
      <c r="F1362" s="224"/>
      <c r="G1362" s="224"/>
      <c r="H1362" s="224"/>
      <c r="I1362" s="224"/>
      <c r="J1362" s="224"/>
    </row>
    <row r="1363" spans="1:10">
      <c r="A1363" s="223">
        <v>1363</v>
      </c>
      <c r="B1363" s="225" t="s">
        <v>3816</v>
      </c>
      <c r="C1363" s="226" t="s">
        <v>3815</v>
      </c>
      <c r="D1363" s="224"/>
      <c r="E1363" s="224"/>
      <c r="F1363" s="224"/>
      <c r="G1363" s="224"/>
      <c r="H1363" s="224"/>
      <c r="I1363" s="224"/>
      <c r="J1363" s="224"/>
    </row>
    <row r="1364" spans="1:10">
      <c r="A1364" s="223">
        <v>1364</v>
      </c>
      <c r="B1364" s="225" t="s">
        <v>3817</v>
      </c>
      <c r="C1364" s="226" t="s">
        <v>3815</v>
      </c>
      <c r="D1364" s="224"/>
      <c r="E1364" s="224"/>
      <c r="F1364" s="224"/>
      <c r="G1364" s="224"/>
      <c r="H1364" s="224"/>
      <c r="I1364" s="224"/>
      <c r="J1364" s="224"/>
    </row>
    <row r="1365" spans="1:10">
      <c r="A1365" s="223">
        <v>1365</v>
      </c>
      <c r="B1365" s="225" t="s">
        <v>1615</v>
      </c>
      <c r="C1365" s="226" t="s">
        <v>3818</v>
      </c>
      <c r="D1365" s="224"/>
      <c r="E1365" s="224"/>
      <c r="F1365" s="224"/>
      <c r="G1365" s="224"/>
      <c r="H1365" s="224"/>
      <c r="I1365" s="224"/>
      <c r="J1365" s="224"/>
    </row>
    <row r="1366" spans="1:10">
      <c r="A1366" s="223">
        <v>1366</v>
      </c>
      <c r="B1366" s="225" t="s">
        <v>3819</v>
      </c>
      <c r="C1366" s="226" t="s">
        <v>3818</v>
      </c>
      <c r="D1366" s="224"/>
      <c r="E1366" s="224"/>
      <c r="F1366" s="224"/>
      <c r="G1366" s="224"/>
      <c r="H1366" s="224"/>
      <c r="I1366" s="224"/>
      <c r="J1366" s="224"/>
    </row>
    <row r="1367" spans="1:10">
      <c r="A1367" s="223">
        <v>1367</v>
      </c>
      <c r="B1367" s="225" t="s">
        <v>3820</v>
      </c>
      <c r="C1367" s="226" t="s">
        <v>3818</v>
      </c>
      <c r="D1367" s="224"/>
      <c r="E1367" s="224"/>
      <c r="F1367" s="224"/>
      <c r="G1367" s="224"/>
      <c r="H1367" s="224"/>
      <c r="I1367" s="224"/>
      <c r="J1367" s="224"/>
    </row>
    <row r="1368" spans="1:10">
      <c r="A1368" s="223">
        <v>1368</v>
      </c>
      <c r="B1368" s="225" t="s">
        <v>3821</v>
      </c>
      <c r="C1368" s="226" t="s">
        <v>3822</v>
      </c>
      <c r="D1368" s="224"/>
      <c r="E1368" s="224"/>
      <c r="F1368" s="224"/>
      <c r="G1368" s="224"/>
      <c r="H1368" s="224"/>
      <c r="I1368" s="224"/>
      <c r="J1368" s="224"/>
    </row>
    <row r="1369" spans="1:10">
      <c r="A1369" s="223">
        <v>1369</v>
      </c>
      <c r="B1369" s="225" t="s">
        <v>3823</v>
      </c>
      <c r="C1369" s="226" t="s">
        <v>3822</v>
      </c>
      <c r="D1369" s="224"/>
      <c r="E1369" s="224"/>
      <c r="F1369" s="224"/>
      <c r="G1369" s="224"/>
      <c r="H1369" s="224"/>
      <c r="I1369" s="224"/>
      <c r="J1369" s="224"/>
    </row>
    <row r="1370" spans="1:10">
      <c r="A1370" s="223">
        <v>1370</v>
      </c>
      <c r="B1370" s="225" t="s">
        <v>3824</v>
      </c>
      <c r="C1370" s="226" t="s">
        <v>3822</v>
      </c>
      <c r="D1370" s="224"/>
      <c r="E1370" s="224"/>
      <c r="F1370" s="224"/>
      <c r="G1370" s="224"/>
      <c r="H1370" s="224"/>
      <c r="I1370" s="224"/>
      <c r="J1370" s="224"/>
    </row>
    <row r="1371" spans="1:10">
      <c r="A1371" s="223">
        <v>1371</v>
      </c>
      <c r="B1371" s="225" t="s">
        <v>1616</v>
      </c>
      <c r="C1371" s="226" t="s">
        <v>1619</v>
      </c>
      <c r="D1371" s="224"/>
      <c r="E1371" s="224"/>
      <c r="F1371" s="224"/>
      <c r="G1371" s="224"/>
      <c r="H1371" s="224"/>
      <c r="I1371" s="224"/>
      <c r="J1371" s="224"/>
    </row>
    <row r="1372" spans="1:10">
      <c r="A1372" s="223">
        <v>1372</v>
      </c>
      <c r="B1372" s="225" t="s">
        <v>1617</v>
      </c>
      <c r="C1372" s="226" t="s">
        <v>1619</v>
      </c>
      <c r="D1372" s="224"/>
      <c r="E1372" s="224"/>
      <c r="F1372" s="224"/>
      <c r="G1372" s="224"/>
      <c r="H1372" s="224"/>
      <c r="I1372" s="224"/>
      <c r="J1372" s="224"/>
    </row>
    <row r="1373" spans="1:10">
      <c r="A1373" s="223">
        <v>1373</v>
      </c>
      <c r="B1373" s="225" t="s">
        <v>1618</v>
      </c>
      <c r="C1373" s="226" t="s">
        <v>1619</v>
      </c>
      <c r="D1373" s="224"/>
      <c r="E1373" s="224"/>
      <c r="F1373" s="224"/>
      <c r="G1373" s="224"/>
      <c r="H1373" s="224"/>
      <c r="I1373" s="224"/>
      <c r="J1373" s="224"/>
    </row>
    <row r="1374" spans="1:10">
      <c r="A1374" s="223">
        <v>1374</v>
      </c>
      <c r="B1374" s="225" t="s">
        <v>1620</v>
      </c>
      <c r="C1374" s="226" t="s">
        <v>1619</v>
      </c>
      <c r="D1374" s="224"/>
      <c r="E1374" s="224"/>
      <c r="F1374" s="224"/>
      <c r="G1374" s="224"/>
      <c r="H1374" s="224"/>
      <c r="I1374" s="224"/>
      <c r="J1374" s="224"/>
    </row>
    <row r="1375" spans="1:10">
      <c r="A1375" s="223">
        <v>1375</v>
      </c>
      <c r="B1375" s="225" t="s">
        <v>1621</v>
      </c>
      <c r="C1375" s="226" t="s">
        <v>3825</v>
      </c>
      <c r="D1375" s="224"/>
      <c r="E1375" s="224"/>
      <c r="F1375" s="224"/>
      <c r="G1375" s="224"/>
      <c r="H1375" s="224"/>
      <c r="I1375" s="224"/>
      <c r="J1375" s="224"/>
    </row>
    <row r="1376" spans="1:10">
      <c r="A1376" s="223">
        <v>1376</v>
      </c>
      <c r="B1376" s="225" t="s">
        <v>1622</v>
      </c>
      <c r="C1376" s="226" t="s">
        <v>3826</v>
      </c>
      <c r="D1376" s="224"/>
      <c r="E1376" s="224"/>
      <c r="F1376" s="224"/>
      <c r="G1376" s="224"/>
      <c r="H1376" s="224"/>
      <c r="I1376" s="224"/>
      <c r="J1376" s="224"/>
    </row>
    <row r="1377" spans="1:10">
      <c r="A1377" s="223">
        <v>1377</v>
      </c>
      <c r="B1377" s="225" t="s">
        <v>1623</v>
      </c>
      <c r="C1377" s="226" t="s">
        <v>1625</v>
      </c>
      <c r="D1377" s="224"/>
      <c r="E1377" s="224"/>
      <c r="F1377" s="224"/>
      <c r="G1377" s="224"/>
      <c r="H1377" s="224"/>
      <c r="I1377" s="224"/>
      <c r="J1377" s="224"/>
    </row>
    <row r="1378" spans="1:10">
      <c r="A1378" s="223">
        <v>1378</v>
      </c>
      <c r="B1378" s="225" t="s">
        <v>3827</v>
      </c>
      <c r="C1378" s="226" t="s">
        <v>1625</v>
      </c>
      <c r="D1378" s="224"/>
      <c r="E1378" s="224"/>
      <c r="F1378" s="224"/>
      <c r="G1378" s="224"/>
      <c r="H1378" s="224"/>
      <c r="I1378" s="224"/>
      <c r="J1378" s="224"/>
    </row>
    <row r="1379" spans="1:10">
      <c r="A1379" s="223">
        <v>1379</v>
      </c>
      <c r="B1379" s="225" t="s">
        <v>3828</v>
      </c>
      <c r="C1379" s="226" t="s">
        <v>1625</v>
      </c>
      <c r="D1379" s="224"/>
      <c r="E1379" s="224"/>
      <c r="F1379" s="224"/>
      <c r="G1379" s="224"/>
      <c r="H1379" s="224"/>
      <c r="I1379" s="224"/>
      <c r="J1379" s="224"/>
    </row>
    <row r="1380" spans="1:10">
      <c r="A1380" s="223">
        <v>1380</v>
      </c>
      <c r="B1380" s="225" t="s">
        <v>3829</v>
      </c>
      <c r="C1380" s="226" t="s">
        <v>1625</v>
      </c>
      <c r="D1380" s="224"/>
      <c r="E1380" s="224"/>
      <c r="F1380" s="224"/>
      <c r="G1380" s="224"/>
      <c r="H1380" s="224"/>
      <c r="I1380" s="224"/>
      <c r="J1380" s="224"/>
    </row>
    <row r="1381" spans="1:10">
      <c r="A1381" s="223">
        <v>1381</v>
      </c>
      <c r="B1381" s="225" t="s">
        <v>3830</v>
      </c>
      <c r="C1381" s="226" t="s">
        <v>1625</v>
      </c>
      <c r="D1381" s="224"/>
      <c r="E1381" s="224"/>
      <c r="F1381" s="224"/>
      <c r="G1381" s="224"/>
      <c r="H1381" s="224"/>
      <c r="I1381" s="224"/>
      <c r="J1381" s="224"/>
    </row>
    <row r="1382" spans="1:10">
      <c r="A1382" s="223">
        <v>1382</v>
      </c>
      <c r="B1382" s="225" t="s">
        <v>1626</v>
      </c>
      <c r="C1382" s="226" t="s">
        <v>3831</v>
      </c>
      <c r="D1382" s="224"/>
      <c r="E1382" s="224"/>
      <c r="F1382" s="224"/>
      <c r="G1382" s="224"/>
      <c r="H1382" s="224"/>
      <c r="I1382" s="224"/>
      <c r="J1382" s="224"/>
    </row>
    <row r="1383" spans="1:10">
      <c r="A1383" s="223">
        <v>1383</v>
      </c>
      <c r="B1383" s="225" t="s">
        <v>1627</v>
      </c>
      <c r="C1383" s="226" t="s">
        <v>3832</v>
      </c>
      <c r="D1383" s="224"/>
      <c r="E1383" s="224"/>
      <c r="F1383" s="224"/>
      <c r="G1383" s="224"/>
      <c r="H1383" s="224"/>
      <c r="I1383" s="224"/>
      <c r="J1383" s="224"/>
    </row>
    <row r="1384" spans="1:10">
      <c r="A1384" s="223">
        <v>1384</v>
      </c>
      <c r="B1384" s="225" t="s">
        <v>1628</v>
      </c>
      <c r="C1384" s="226" t="s">
        <v>1629</v>
      </c>
      <c r="D1384" s="224"/>
      <c r="E1384" s="224"/>
      <c r="F1384" s="224"/>
      <c r="G1384" s="224"/>
      <c r="H1384" s="224"/>
      <c r="I1384" s="224"/>
      <c r="J1384" s="224"/>
    </row>
    <row r="1385" spans="1:10">
      <c r="A1385" s="223">
        <v>1385</v>
      </c>
      <c r="B1385" s="225" t="s">
        <v>1630</v>
      </c>
      <c r="C1385" s="226" t="s">
        <v>1629</v>
      </c>
      <c r="D1385" s="224"/>
      <c r="E1385" s="224"/>
      <c r="F1385" s="224"/>
      <c r="G1385" s="224"/>
      <c r="H1385" s="224"/>
      <c r="I1385" s="224"/>
      <c r="J1385" s="224"/>
    </row>
    <row r="1386" spans="1:10">
      <c r="A1386" s="223">
        <v>1386</v>
      </c>
      <c r="B1386" s="225" t="s">
        <v>1631</v>
      </c>
      <c r="C1386" s="226" t="s">
        <v>1629</v>
      </c>
      <c r="D1386" s="224"/>
      <c r="E1386" s="224"/>
      <c r="F1386" s="224"/>
      <c r="G1386" s="224"/>
      <c r="H1386" s="224"/>
      <c r="I1386" s="224"/>
      <c r="J1386" s="224"/>
    </row>
    <row r="1387" spans="1:10">
      <c r="A1387" s="223">
        <v>1387</v>
      </c>
      <c r="B1387" s="225" t="s">
        <v>1632</v>
      </c>
      <c r="C1387" s="226" t="s">
        <v>1633</v>
      </c>
      <c r="D1387" s="224"/>
      <c r="E1387" s="224"/>
      <c r="F1387" s="224"/>
      <c r="G1387" s="224"/>
      <c r="H1387" s="224"/>
      <c r="I1387" s="224"/>
      <c r="J1387" s="224"/>
    </row>
    <row r="1388" spans="1:10">
      <c r="A1388" s="223">
        <v>1388</v>
      </c>
      <c r="B1388" s="225" t="s">
        <v>1634</v>
      </c>
      <c r="C1388" s="226" t="s">
        <v>1633</v>
      </c>
      <c r="D1388" s="224"/>
      <c r="E1388" s="224"/>
      <c r="F1388" s="224"/>
      <c r="G1388" s="224"/>
      <c r="H1388" s="224"/>
      <c r="I1388" s="224"/>
      <c r="J1388" s="224"/>
    </row>
    <row r="1389" spans="1:10">
      <c r="A1389" s="223">
        <v>1389</v>
      </c>
      <c r="B1389" s="225" t="s">
        <v>1635</v>
      </c>
      <c r="C1389" s="226" t="s">
        <v>1633</v>
      </c>
      <c r="D1389" s="224"/>
      <c r="E1389" s="224"/>
      <c r="F1389" s="224"/>
      <c r="G1389" s="224"/>
      <c r="H1389" s="224"/>
      <c r="I1389" s="224"/>
      <c r="J1389" s="224"/>
    </row>
    <row r="1390" spans="1:10">
      <c r="A1390" s="223">
        <v>1390</v>
      </c>
      <c r="B1390" s="225" t="s">
        <v>1636</v>
      </c>
      <c r="C1390" s="226" t="s">
        <v>1637</v>
      </c>
      <c r="D1390" s="224"/>
      <c r="E1390" s="224"/>
      <c r="F1390" s="224"/>
      <c r="G1390" s="224"/>
      <c r="H1390" s="224"/>
      <c r="I1390" s="224"/>
      <c r="J1390" s="224"/>
    </row>
    <row r="1391" spans="1:10">
      <c r="A1391" s="223">
        <v>1391</v>
      </c>
      <c r="B1391" s="225" t="s">
        <v>1638</v>
      </c>
      <c r="C1391" s="226" t="s">
        <v>1637</v>
      </c>
      <c r="D1391" s="224"/>
      <c r="E1391" s="224"/>
      <c r="F1391" s="224"/>
      <c r="G1391" s="224"/>
      <c r="H1391" s="224"/>
      <c r="I1391" s="224"/>
      <c r="J1391" s="224"/>
    </row>
    <row r="1392" spans="1:10">
      <c r="A1392" s="223">
        <v>1392</v>
      </c>
      <c r="B1392" s="225" t="s">
        <v>1639</v>
      </c>
      <c r="C1392" s="226" t="s">
        <v>1637</v>
      </c>
      <c r="D1392" s="224"/>
      <c r="E1392" s="224"/>
      <c r="F1392" s="224"/>
      <c r="G1392" s="224"/>
      <c r="H1392" s="224"/>
      <c r="I1392" s="224"/>
      <c r="J1392" s="224"/>
    </row>
    <row r="1393" spans="1:10">
      <c r="A1393" s="223">
        <v>1393</v>
      </c>
      <c r="B1393" s="225" t="s">
        <v>1640</v>
      </c>
      <c r="C1393" s="226" t="s">
        <v>3833</v>
      </c>
      <c r="D1393" s="224"/>
      <c r="E1393" s="224"/>
      <c r="F1393" s="224"/>
      <c r="G1393" s="224"/>
      <c r="H1393" s="224"/>
      <c r="I1393" s="224"/>
      <c r="J1393" s="224"/>
    </row>
    <row r="1394" spans="1:10">
      <c r="A1394" s="223">
        <v>1394</v>
      </c>
      <c r="B1394" s="225" t="s">
        <v>1641</v>
      </c>
      <c r="C1394" s="226" t="s">
        <v>3834</v>
      </c>
      <c r="D1394" s="224"/>
      <c r="E1394" s="224"/>
      <c r="F1394" s="224"/>
      <c r="G1394" s="224"/>
      <c r="H1394" s="224"/>
      <c r="I1394" s="224"/>
      <c r="J1394" s="224"/>
    </row>
    <row r="1395" spans="1:10">
      <c r="A1395" s="223">
        <v>1395</v>
      </c>
      <c r="B1395" s="225" t="s">
        <v>1642</v>
      </c>
      <c r="C1395" s="226" t="s">
        <v>3834</v>
      </c>
      <c r="D1395" s="224"/>
      <c r="E1395" s="224"/>
      <c r="F1395" s="224"/>
      <c r="G1395" s="224"/>
      <c r="H1395" s="224"/>
      <c r="I1395" s="224"/>
      <c r="J1395" s="224"/>
    </row>
    <row r="1396" spans="1:10">
      <c r="A1396" s="223">
        <v>1396</v>
      </c>
      <c r="B1396" s="225" t="s">
        <v>1643</v>
      </c>
      <c r="C1396" s="226" t="s">
        <v>3834</v>
      </c>
      <c r="D1396" s="224"/>
      <c r="E1396" s="224"/>
      <c r="F1396" s="224"/>
      <c r="G1396" s="224"/>
      <c r="H1396" s="224"/>
      <c r="I1396" s="224"/>
      <c r="J1396" s="224"/>
    </row>
    <row r="1397" spans="1:10">
      <c r="A1397" s="223">
        <v>1397</v>
      </c>
      <c r="B1397" s="225" t="s">
        <v>1644</v>
      </c>
      <c r="C1397" s="226" t="s">
        <v>1645</v>
      </c>
      <c r="D1397" s="224"/>
      <c r="E1397" s="224"/>
      <c r="F1397" s="224"/>
      <c r="G1397" s="224"/>
      <c r="H1397" s="224"/>
      <c r="I1397" s="224"/>
      <c r="J1397" s="224"/>
    </row>
    <row r="1398" spans="1:10">
      <c r="A1398" s="223">
        <v>1398</v>
      </c>
      <c r="B1398" s="225" t="s">
        <v>1646</v>
      </c>
      <c r="C1398" s="226" t="s">
        <v>1645</v>
      </c>
      <c r="D1398" s="224"/>
      <c r="E1398" s="224"/>
      <c r="F1398" s="224"/>
      <c r="G1398" s="224"/>
      <c r="H1398" s="224"/>
      <c r="I1398" s="224"/>
      <c r="J1398" s="224"/>
    </row>
    <row r="1399" spans="1:10">
      <c r="A1399" s="223">
        <v>1399</v>
      </c>
      <c r="B1399" s="225" t="s">
        <v>1647</v>
      </c>
      <c r="C1399" s="226" t="s">
        <v>1645</v>
      </c>
      <c r="D1399" s="224"/>
      <c r="E1399" s="224"/>
      <c r="F1399" s="224"/>
      <c r="G1399" s="224"/>
      <c r="H1399" s="224"/>
      <c r="I1399" s="224"/>
      <c r="J1399" s="224"/>
    </row>
    <row r="1400" spans="1:10">
      <c r="A1400" s="223">
        <v>1400</v>
      </c>
      <c r="B1400" s="225" t="s">
        <v>1648</v>
      </c>
      <c r="C1400" s="226" t="s">
        <v>3835</v>
      </c>
      <c r="D1400" s="224"/>
      <c r="E1400" s="224"/>
      <c r="F1400" s="224"/>
      <c r="G1400" s="224"/>
      <c r="H1400" s="224"/>
      <c r="I1400" s="224"/>
      <c r="J1400" s="224"/>
    </row>
    <row r="1401" spans="1:10">
      <c r="A1401" s="223">
        <v>1401</v>
      </c>
      <c r="B1401" s="225" t="s">
        <v>1649</v>
      </c>
      <c r="C1401" s="226" t="s">
        <v>1650</v>
      </c>
      <c r="D1401" s="224"/>
      <c r="E1401" s="224"/>
      <c r="F1401" s="224"/>
      <c r="G1401" s="224"/>
      <c r="H1401" s="224"/>
      <c r="I1401" s="224"/>
      <c r="J1401" s="224"/>
    </row>
    <row r="1402" spans="1:10">
      <c r="A1402" s="223">
        <v>1402</v>
      </c>
      <c r="B1402" s="225" t="s">
        <v>1651</v>
      </c>
      <c r="C1402" s="226" t="s">
        <v>1650</v>
      </c>
      <c r="D1402" s="224"/>
      <c r="E1402" s="224"/>
      <c r="F1402" s="224"/>
      <c r="G1402" s="224"/>
      <c r="H1402" s="224"/>
      <c r="I1402" s="224"/>
      <c r="J1402" s="224"/>
    </row>
    <row r="1403" spans="1:10">
      <c r="A1403" s="223">
        <v>1403</v>
      </c>
      <c r="B1403" s="225" t="s">
        <v>1652</v>
      </c>
      <c r="C1403" s="226" t="s">
        <v>1650</v>
      </c>
      <c r="D1403" s="224"/>
      <c r="E1403" s="224"/>
      <c r="F1403" s="224"/>
      <c r="G1403" s="224"/>
      <c r="H1403" s="224"/>
      <c r="I1403" s="224"/>
      <c r="J1403" s="224"/>
    </row>
    <row r="1404" spans="1:10">
      <c r="A1404" s="223">
        <v>1404</v>
      </c>
      <c r="B1404" s="225" t="s">
        <v>1653</v>
      </c>
      <c r="C1404" s="226" t="s">
        <v>3836</v>
      </c>
      <c r="D1404" s="224"/>
      <c r="E1404" s="224"/>
      <c r="F1404" s="224"/>
      <c r="G1404" s="224"/>
      <c r="H1404" s="224"/>
      <c r="I1404" s="224"/>
      <c r="J1404" s="224"/>
    </row>
    <row r="1405" spans="1:10">
      <c r="A1405" s="223">
        <v>1405</v>
      </c>
      <c r="B1405" s="225" t="s">
        <v>1654</v>
      </c>
      <c r="C1405" s="226" t="s">
        <v>3836</v>
      </c>
      <c r="D1405" s="224"/>
      <c r="E1405" s="224"/>
      <c r="F1405" s="224"/>
      <c r="G1405" s="224"/>
      <c r="H1405" s="224"/>
      <c r="I1405" s="224"/>
      <c r="J1405" s="224"/>
    </row>
    <row r="1406" spans="1:10">
      <c r="A1406" s="223">
        <v>1406</v>
      </c>
      <c r="B1406" s="225" t="s">
        <v>3837</v>
      </c>
      <c r="C1406" s="226" t="s">
        <v>3836</v>
      </c>
      <c r="D1406" s="224"/>
      <c r="E1406" s="224"/>
      <c r="F1406" s="224"/>
      <c r="G1406" s="224"/>
      <c r="H1406" s="224"/>
      <c r="I1406" s="224"/>
      <c r="J1406" s="224"/>
    </row>
    <row r="1407" spans="1:10">
      <c r="A1407" s="223">
        <v>1407</v>
      </c>
      <c r="B1407" s="225" t="s">
        <v>1655</v>
      </c>
      <c r="C1407" s="226" t="s">
        <v>3838</v>
      </c>
      <c r="D1407" s="224"/>
      <c r="E1407" s="224"/>
      <c r="F1407" s="224"/>
      <c r="G1407" s="224"/>
      <c r="H1407" s="224"/>
      <c r="I1407" s="224"/>
      <c r="J1407" s="224"/>
    </row>
    <row r="1408" spans="1:10">
      <c r="A1408" s="223">
        <v>1408</v>
      </c>
      <c r="B1408" s="225" t="s">
        <v>1656</v>
      </c>
      <c r="C1408" s="226" t="s">
        <v>3839</v>
      </c>
      <c r="D1408" s="224"/>
      <c r="E1408" s="224"/>
      <c r="F1408" s="224"/>
      <c r="G1408" s="224"/>
      <c r="H1408" s="224"/>
      <c r="I1408" s="224"/>
      <c r="J1408" s="224"/>
    </row>
    <row r="1409" spans="1:10">
      <c r="A1409" s="223">
        <v>1409</v>
      </c>
      <c r="B1409" s="225" t="s">
        <v>1657</v>
      </c>
      <c r="C1409" s="226" t="s">
        <v>1658</v>
      </c>
      <c r="D1409" s="224"/>
      <c r="E1409" s="224"/>
      <c r="F1409" s="224"/>
      <c r="G1409" s="224"/>
      <c r="H1409" s="224"/>
      <c r="I1409" s="224"/>
      <c r="J1409" s="224"/>
    </row>
    <row r="1410" spans="1:10">
      <c r="A1410" s="223">
        <v>1410</v>
      </c>
      <c r="B1410" s="225" t="s">
        <v>1659</v>
      </c>
      <c r="C1410" s="226" t="s">
        <v>1658</v>
      </c>
      <c r="D1410" s="224"/>
      <c r="E1410" s="224"/>
      <c r="F1410" s="224"/>
      <c r="G1410" s="224"/>
      <c r="H1410" s="224"/>
      <c r="I1410" s="224"/>
      <c r="J1410" s="224"/>
    </row>
    <row r="1411" spans="1:10">
      <c r="A1411" s="223">
        <v>1411</v>
      </c>
      <c r="B1411" s="225" t="s">
        <v>1660</v>
      </c>
      <c r="C1411" s="226" t="s">
        <v>1658</v>
      </c>
      <c r="D1411" s="224"/>
      <c r="E1411" s="224"/>
      <c r="F1411" s="224"/>
      <c r="G1411" s="224"/>
      <c r="H1411" s="224"/>
      <c r="I1411" s="224"/>
      <c r="J1411" s="224"/>
    </row>
    <row r="1412" spans="1:10">
      <c r="A1412" s="223">
        <v>1412</v>
      </c>
      <c r="B1412" s="225" t="s">
        <v>1661</v>
      </c>
      <c r="C1412" s="226" t="s">
        <v>1662</v>
      </c>
      <c r="D1412" s="224"/>
      <c r="E1412" s="224"/>
      <c r="F1412" s="224"/>
      <c r="G1412" s="224"/>
      <c r="H1412" s="224"/>
      <c r="I1412" s="224"/>
      <c r="J1412" s="224"/>
    </row>
    <row r="1413" spans="1:10">
      <c r="A1413" s="223">
        <v>1413</v>
      </c>
      <c r="B1413" s="225" t="s">
        <v>1663</v>
      </c>
      <c r="C1413" s="226" t="s">
        <v>1662</v>
      </c>
      <c r="D1413" s="224"/>
      <c r="E1413" s="224"/>
      <c r="F1413" s="224"/>
      <c r="G1413" s="224"/>
      <c r="H1413" s="224"/>
      <c r="I1413" s="224"/>
      <c r="J1413" s="224"/>
    </row>
    <row r="1414" spans="1:10">
      <c r="A1414" s="223">
        <v>1414</v>
      </c>
      <c r="B1414" s="225" t="s">
        <v>3840</v>
      </c>
      <c r="C1414" s="226" t="s">
        <v>3841</v>
      </c>
      <c r="D1414" s="224"/>
      <c r="E1414" s="224"/>
      <c r="F1414" s="224"/>
      <c r="G1414" s="224"/>
      <c r="H1414" s="224"/>
      <c r="I1414" s="224"/>
      <c r="J1414" s="224"/>
    </row>
    <row r="1415" spans="1:10">
      <c r="A1415" s="223">
        <v>1415</v>
      </c>
      <c r="B1415" s="225" t="s">
        <v>3842</v>
      </c>
      <c r="C1415" s="226" t="s">
        <v>3843</v>
      </c>
      <c r="D1415" s="224"/>
      <c r="E1415" s="224"/>
      <c r="F1415" s="224"/>
      <c r="G1415" s="224"/>
      <c r="H1415" s="224"/>
      <c r="I1415" s="224"/>
      <c r="J1415" s="224"/>
    </row>
    <row r="1416" spans="1:10">
      <c r="A1416" s="223">
        <v>1416</v>
      </c>
      <c r="B1416" s="225" t="s">
        <v>1664</v>
      </c>
      <c r="C1416" s="226" t="s">
        <v>1666</v>
      </c>
      <c r="D1416" s="224"/>
      <c r="E1416" s="224"/>
      <c r="F1416" s="224"/>
      <c r="G1416" s="224"/>
      <c r="H1416" s="224"/>
      <c r="I1416" s="224"/>
      <c r="J1416" s="224"/>
    </row>
    <row r="1417" spans="1:10">
      <c r="A1417" s="223">
        <v>1417</v>
      </c>
      <c r="B1417" s="225" t="s">
        <v>1665</v>
      </c>
      <c r="C1417" s="226" t="s">
        <v>1666</v>
      </c>
      <c r="D1417" s="224"/>
      <c r="E1417" s="224"/>
      <c r="F1417" s="224"/>
      <c r="G1417" s="224"/>
      <c r="H1417" s="224"/>
      <c r="I1417" s="224"/>
      <c r="J1417" s="224"/>
    </row>
    <row r="1418" spans="1:10">
      <c r="A1418" s="223">
        <v>1418</v>
      </c>
      <c r="B1418" s="225" t="s">
        <v>1667</v>
      </c>
      <c r="C1418" s="226" t="s">
        <v>1666</v>
      </c>
      <c r="D1418" s="224"/>
      <c r="E1418" s="224"/>
      <c r="F1418" s="224"/>
      <c r="G1418" s="224"/>
      <c r="H1418" s="224"/>
      <c r="I1418" s="224"/>
      <c r="J1418" s="224"/>
    </row>
    <row r="1419" spans="1:10">
      <c r="A1419" s="223">
        <v>1419</v>
      </c>
      <c r="B1419" s="225" t="s">
        <v>1668</v>
      </c>
      <c r="C1419" s="226" t="s">
        <v>3844</v>
      </c>
      <c r="D1419" s="224"/>
      <c r="E1419" s="224"/>
      <c r="F1419" s="224"/>
      <c r="G1419" s="224"/>
      <c r="H1419" s="224"/>
      <c r="I1419" s="224"/>
      <c r="J1419" s="224"/>
    </row>
    <row r="1420" spans="1:10">
      <c r="A1420" s="223">
        <v>1420</v>
      </c>
      <c r="B1420" s="225" t="s">
        <v>1669</v>
      </c>
      <c r="C1420" s="226" t="s">
        <v>1670</v>
      </c>
      <c r="D1420" s="224"/>
      <c r="E1420" s="224"/>
      <c r="F1420" s="224"/>
      <c r="G1420" s="224"/>
      <c r="H1420" s="224"/>
      <c r="I1420" s="224"/>
      <c r="J1420" s="224"/>
    </row>
    <row r="1421" spans="1:10">
      <c r="A1421" s="223">
        <v>1421</v>
      </c>
      <c r="B1421" s="225" t="s">
        <v>1671</v>
      </c>
      <c r="C1421" s="226" t="s">
        <v>1670</v>
      </c>
      <c r="D1421" s="224"/>
      <c r="E1421" s="224"/>
      <c r="F1421" s="224"/>
      <c r="G1421" s="224"/>
      <c r="H1421" s="224"/>
      <c r="I1421" s="224"/>
      <c r="J1421" s="224"/>
    </row>
    <row r="1422" spans="1:10">
      <c r="A1422" s="223">
        <v>1422</v>
      </c>
      <c r="B1422" s="225" t="s">
        <v>1672</v>
      </c>
      <c r="C1422" s="226" t="s">
        <v>3845</v>
      </c>
      <c r="D1422" s="224"/>
      <c r="E1422" s="224"/>
      <c r="F1422" s="224"/>
      <c r="G1422" s="224"/>
      <c r="H1422" s="224"/>
      <c r="I1422" s="224"/>
      <c r="J1422" s="224"/>
    </row>
    <row r="1423" spans="1:10">
      <c r="A1423" s="223">
        <v>1423</v>
      </c>
      <c r="B1423" s="225" t="s">
        <v>1673</v>
      </c>
      <c r="C1423" s="226" t="s">
        <v>3846</v>
      </c>
      <c r="D1423" s="224"/>
      <c r="E1423" s="224"/>
      <c r="F1423" s="224"/>
      <c r="G1423" s="224"/>
      <c r="H1423" s="224"/>
      <c r="I1423" s="224"/>
      <c r="J1423" s="224"/>
    </row>
    <row r="1424" spans="1:10">
      <c r="A1424" s="223">
        <v>1424</v>
      </c>
      <c r="B1424" s="225" t="s">
        <v>1674</v>
      </c>
      <c r="C1424" s="226" t="s">
        <v>3847</v>
      </c>
      <c r="D1424" s="224"/>
      <c r="E1424" s="224"/>
      <c r="F1424" s="224"/>
      <c r="G1424" s="224"/>
      <c r="H1424" s="224"/>
      <c r="I1424" s="224"/>
      <c r="J1424" s="224"/>
    </row>
    <row r="1425" spans="1:10">
      <c r="A1425" s="223">
        <v>1425</v>
      </c>
      <c r="B1425" s="225" t="s">
        <v>3848</v>
      </c>
      <c r="C1425" s="226" t="s">
        <v>3849</v>
      </c>
      <c r="D1425" s="224"/>
      <c r="E1425" s="224"/>
      <c r="F1425" s="224"/>
      <c r="G1425" s="224"/>
      <c r="H1425" s="224"/>
      <c r="I1425" s="224"/>
      <c r="J1425" s="224"/>
    </row>
    <row r="1426" spans="1:10">
      <c r="A1426" s="223">
        <v>1426</v>
      </c>
      <c r="B1426" s="225" t="s">
        <v>3850</v>
      </c>
      <c r="C1426" s="226" t="s">
        <v>3851</v>
      </c>
      <c r="D1426" s="224"/>
      <c r="E1426" s="224"/>
      <c r="F1426" s="224"/>
      <c r="G1426" s="224"/>
      <c r="H1426" s="224"/>
      <c r="I1426" s="224"/>
      <c r="J1426" s="224"/>
    </row>
    <row r="1427" spans="1:10">
      <c r="A1427" s="223">
        <v>1427</v>
      </c>
      <c r="B1427" s="225" t="s">
        <v>1675</v>
      </c>
      <c r="C1427" s="226" t="s">
        <v>3852</v>
      </c>
      <c r="D1427" s="224"/>
      <c r="E1427" s="224"/>
      <c r="F1427" s="224"/>
      <c r="G1427" s="224"/>
      <c r="H1427" s="224"/>
      <c r="I1427" s="224"/>
      <c r="J1427" s="224"/>
    </row>
    <row r="1428" spans="1:10">
      <c r="A1428" s="223">
        <v>1428</v>
      </c>
      <c r="B1428" s="225" t="s">
        <v>1676</v>
      </c>
      <c r="C1428" s="226" t="s">
        <v>3852</v>
      </c>
      <c r="D1428" s="224"/>
      <c r="E1428" s="224"/>
      <c r="F1428" s="224"/>
      <c r="G1428" s="224"/>
      <c r="H1428" s="224"/>
      <c r="I1428" s="224"/>
      <c r="J1428" s="224"/>
    </row>
    <row r="1429" spans="1:10">
      <c r="A1429" s="223">
        <v>1429</v>
      </c>
      <c r="B1429" s="225" t="s">
        <v>1677</v>
      </c>
      <c r="C1429" s="226" t="s">
        <v>3853</v>
      </c>
      <c r="D1429" s="224"/>
      <c r="E1429" s="224"/>
      <c r="F1429" s="224"/>
      <c r="G1429" s="224"/>
      <c r="H1429" s="224"/>
      <c r="I1429" s="224"/>
      <c r="J1429" s="224"/>
    </row>
    <row r="1430" spans="1:10">
      <c r="A1430" s="223">
        <v>1430</v>
      </c>
      <c r="B1430" s="225" t="s">
        <v>1678</v>
      </c>
      <c r="C1430" s="226" t="s">
        <v>3854</v>
      </c>
      <c r="D1430" s="224"/>
      <c r="E1430" s="224"/>
      <c r="F1430" s="224"/>
      <c r="G1430" s="224"/>
      <c r="H1430" s="224"/>
      <c r="I1430" s="224"/>
      <c r="J1430" s="224"/>
    </row>
    <row r="1431" spans="1:10">
      <c r="A1431" s="223">
        <v>1431</v>
      </c>
      <c r="B1431" s="225" t="s">
        <v>1679</v>
      </c>
      <c r="C1431" s="226" t="s">
        <v>3855</v>
      </c>
      <c r="D1431" s="224"/>
      <c r="E1431" s="224"/>
      <c r="F1431" s="224"/>
      <c r="G1431" s="224"/>
      <c r="H1431" s="224"/>
      <c r="I1431" s="224"/>
      <c r="J1431" s="224"/>
    </row>
    <row r="1432" spans="1:10">
      <c r="A1432" s="223">
        <v>1432</v>
      </c>
      <c r="B1432" s="225" t="s">
        <v>1680</v>
      </c>
      <c r="C1432" s="226" t="s">
        <v>3856</v>
      </c>
      <c r="D1432" s="224"/>
      <c r="E1432" s="224"/>
      <c r="F1432" s="224"/>
      <c r="G1432" s="224"/>
      <c r="H1432" s="224"/>
      <c r="I1432" s="224"/>
      <c r="J1432" s="224"/>
    </row>
    <row r="1433" spans="1:10">
      <c r="A1433" s="223">
        <v>1433</v>
      </c>
      <c r="B1433" s="225" t="s">
        <v>1681</v>
      </c>
      <c r="C1433" s="226" t="s">
        <v>3857</v>
      </c>
      <c r="D1433" s="224"/>
      <c r="E1433" s="224"/>
      <c r="F1433" s="224"/>
      <c r="G1433" s="224"/>
      <c r="H1433" s="224"/>
      <c r="I1433" s="224"/>
      <c r="J1433" s="224"/>
    </row>
    <row r="1434" spans="1:10">
      <c r="A1434" s="223">
        <v>1434</v>
      </c>
      <c r="B1434" s="225" t="s">
        <v>3858</v>
      </c>
      <c r="C1434" s="226" t="s">
        <v>3859</v>
      </c>
      <c r="D1434" s="224"/>
      <c r="E1434" s="224"/>
      <c r="F1434" s="224"/>
      <c r="G1434" s="224"/>
      <c r="H1434" s="224"/>
      <c r="I1434" s="224"/>
      <c r="J1434" s="224"/>
    </row>
    <row r="1435" spans="1:10">
      <c r="A1435" s="223">
        <v>1435</v>
      </c>
      <c r="B1435" s="225" t="s">
        <v>3860</v>
      </c>
      <c r="C1435" s="226" t="s">
        <v>3861</v>
      </c>
      <c r="D1435" s="224"/>
      <c r="E1435" s="224"/>
      <c r="F1435" s="224"/>
      <c r="G1435" s="224"/>
      <c r="H1435" s="224"/>
      <c r="I1435" s="224"/>
      <c r="J1435" s="224"/>
    </row>
    <row r="1436" spans="1:10">
      <c r="A1436" s="223">
        <v>1436</v>
      </c>
      <c r="B1436" s="225" t="s">
        <v>3862</v>
      </c>
      <c r="C1436" s="226" t="s">
        <v>3863</v>
      </c>
      <c r="D1436" s="224"/>
      <c r="E1436" s="224"/>
      <c r="F1436" s="224"/>
      <c r="G1436" s="224"/>
      <c r="H1436" s="224"/>
      <c r="I1436" s="224"/>
      <c r="J1436" s="224"/>
    </row>
    <row r="1437" spans="1:10">
      <c r="A1437" s="223">
        <v>1437</v>
      </c>
      <c r="B1437" s="225" t="s">
        <v>3864</v>
      </c>
      <c r="C1437" s="226" t="s">
        <v>3863</v>
      </c>
      <c r="D1437" s="224"/>
      <c r="E1437" s="224"/>
      <c r="F1437" s="224"/>
      <c r="G1437" s="224"/>
      <c r="H1437" s="224"/>
      <c r="I1437" s="224"/>
      <c r="J1437" s="224"/>
    </row>
    <row r="1438" spans="1:10">
      <c r="A1438" s="223">
        <v>1438</v>
      </c>
      <c r="B1438" s="225" t="s">
        <v>3865</v>
      </c>
      <c r="C1438" s="226" t="s">
        <v>3863</v>
      </c>
      <c r="D1438" s="224"/>
      <c r="E1438" s="224"/>
      <c r="F1438" s="224"/>
      <c r="G1438" s="224"/>
      <c r="H1438" s="224"/>
      <c r="I1438" s="224"/>
      <c r="J1438" s="224"/>
    </row>
    <row r="1439" spans="1:10">
      <c r="A1439" s="223">
        <v>1439</v>
      </c>
      <c r="B1439" s="225" t="s">
        <v>3866</v>
      </c>
      <c r="C1439" s="226" t="s">
        <v>3867</v>
      </c>
      <c r="D1439" s="224"/>
      <c r="E1439" s="224"/>
      <c r="F1439" s="224"/>
      <c r="G1439" s="224"/>
      <c r="H1439" s="224"/>
      <c r="I1439" s="224"/>
      <c r="J1439" s="224"/>
    </row>
    <row r="1440" spans="1:10">
      <c r="A1440" s="223">
        <v>1440</v>
      </c>
      <c r="B1440" s="225" t="s">
        <v>3868</v>
      </c>
      <c r="C1440" s="226" t="s">
        <v>3867</v>
      </c>
      <c r="D1440" s="224"/>
      <c r="E1440" s="224"/>
      <c r="F1440" s="224"/>
      <c r="G1440" s="224"/>
      <c r="H1440" s="224"/>
      <c r="I1440" s="224"/>
      <c r="J1440" s="224"/>
    </row>
    <row r="1441" spans="1:10">
      <c r="A1441" s="223">
        <v>1441</v>
      </c>
      <c r="B1441" s="225" t="s">
        <v>3869</v>
      </c>
      <c r="C1441" s="226" t="s">
        <v>3870</v>
      </c>
      <c r="D1441" s="224"/>
      <c r="E1441" s="224"/>
      <c r="F1441" s="224"/>
      <c r="G1441" s="224"/>
      <c r="H1441" s="224"/>
      <c r="I1441" s="224"/>
      <c r="J1441" s="224"/>
    </row>
    <row r="1442" spans="1:10">
      <c r="A1442" s="223">
        <v>1442</v>
      </c>
      <c r="B1442" s="225" t="s">
        <v>3871</v>
      </c>
      <c r="C1442" s="226" t="s">
        <v>3872</v>
      </c>
      <c r="D1442" s="224"/>
      <c r="E1442" s="224"/>
      <c r="F1442" s="224"/>
      <c r="G1442" s="224"/>
      <c r="H1442" s="224"/>
      <c r="I1442" s="224"/>
      <c r="J1442" s="224"/>
    </row>
    <row r="1443" spans="1:10">
      <c r="A1443" s="223">
        <v>1443</v>
      </c>
      <c r="B1443" s="225" t="s">
        <v>3873</v>
      </c>
      <c r="C1443" s="226" t="s">
        <v>3874</v>
      </c>
      <c r="D1443" s="224"/>
      <c r="E1443" s="224"/>
      <c r="F1443" s="224"/>
      <c r="G1443" s="224"/>
      <c r="H1443" s="224"/>
      <c r="I1443" s="224"/>
      <c r="J1443" s="224"/>
    </row>
    <row r="1444" spans="1:10">
      <c r="A1444" s="223">
        <v>1444</v>
      </c>
      <c r="B1444" s="225" t="s">
        <v>1682</v>
      </c>
      <c r="C1444" s="226" t="s">
        <v>3875</v>
      </c>
      <c r="D1444" s="224"/>
      <c r="E1444" s="224"/>
      <c r="F1444" s="224"/>
      <c r="G1444" s="224"/>
      <c r="H1444" s="224"/>
      <c r="I1444" s="224"/>
      <c r="J1444" s="224"/>
    </row>
    <row r="1445" spans="1:10">
      <c r="A1445" s="223">
        <v>1445</v>
      </c>
      <c r="B1445" s="225" t="s">
        <v>1683</v>
      </c>
      <c r="C1445" s="226" t="s">
        <v>1684</v>
      </c>
      <c r="D1445" s="224"/>
      <c r="E1445" s="224"/>
      <c r="F1445" s="224"/>
      <c r="G1445" s="224"/>
      <c r="H1445" s="224"/>
      <c r="I1445" s="224"/>
      <c r="J1445" s="224"/>
    </row>
    <row r="1446" spans="1:10">
      <c r="A1446" s="223">
        <v>1446</v>
      </c>
      <c r="B1446" s="225" t="s">
        <v>1685</v>
      </c>
      <c r="C1446" s="226" t="s">
        <v>1684</v>
      </c>
      <c r="D1446" s="224"/>
      <c r="E1446" s="224"/>
      <c r="F1446" s="224"/>
      <c r="G1446" s="224"/>
      <c r="H1446" s="224"/>
      <c r="I1446" s="224"/>
      <c r="J1446" s="224"/>
    </row>
    <row r="1447" spans="1:10">
      <c r="A1447" s="223">
        <v>1447</v>
      </c>
      <c r="B1447" s="225" t="s">
        <v>3876</v>
      </c>
      <c r="C1447" s="226" t="s">
        <v>3877</v>
      </c>
      <c r="D1447" s="224"/>
      <c r="E1447" s="224"/>
      <c r="F1447" s="224"/>
      <c r="G1447" s="224"/>
      <c r="H1447" s="224"/>
      <c r="I1447" s="224"/>
      <c r="J1447" s="224"/>
    </row>
    <row r="1448" spans="1:10">
      <c r="A1448" s="223">
        <v>1448</v>
      </c>
      <c r="B1448" s="225" t="s">
        <v>3878</v>
      </c>
      <c r="C1448" s="226" t="s">
        <v>3879</v>
      </c>
      <c r="D1448" s="224"/>
      <c r="E1448" s="224"/>
      <c r="F1448" s="224"/>
      <c r="G1448" s="224"/>
      <c r="H1448" s="224"/>
      <c r="I1448" s="224"/>
      <c r="J1448" s="224"/>
    </row>
    <row r="1449" spans="1:10">
      <c r="A1449" s="223">
        <v>1449</v>
      </c>
      <c r="B1449" s="225" t="s">
        <v>1686</v>
      </c>
      <c r="C1449" s="226" t="s">
        <v>1687</v>
      </c>
      <c r="D1449" s="224"/>
      <c r="E1449" s="224"/>
      <c r="F1449" s="224"/>
      <c r="G1449" s="224"/>
      <c r="H1449" s="224"/>
      <c r="I1449" s="224"/>
      <c r="J1449" s="224"/>
    </row>
    <row r="1450" spans="1:10">
      <c r="A1450" s="223">
        <v>1450</v>
      </c>
      <c r="B1450" s="225" t="s">
        <v>1688</v>
      </c>
      <c r="C1450" s="226" t="s">
        <v>1687</v>
      </c>
      <c r="D1450" s="224"/>
      <c r="E1450" s="224"/>
      <c r="F1450" s="224"/>
      <c r="G1450" s="224"/>
      <c r="H1450" s="224"/>
      <c r="I1450" s="224"/>
      <c r="J1450" s="224"/>
    </row>
    <row r="1451" spans="1:10">
      <c r="A1451" s="223">
        <v>1451</v>
      </c>
      <c r="B1451" s="225" t="s">
        <v>1689</v>
      </c>
      <c r="C1451" s="226" t="s">
        <v>3880</v>
      </c>
      <c r="D1451" s="224"/>
      <c r="E1451" s="224"/>
      <c r="F1451" s="224"/>
      <c r="G1451" s="224"/>
      <c r="H1451" s="224"/>
      <c r="I1451" s="224"/>
      <c r="J1451" s="224"/>
    </row>
    <row r="1452" spans="1:10" ht="25.5">
      <c r="A1452" s="223">
        <v>1452</v>
      </c>
      <c r="B1452" s="225" t="s">
        <v>1690</v>
      </c>
      <c r="C1452" s="226" t="s">
        <v>3881</v>
      </c>
      <c r="D1452" s="224"/>
      <c r="E1452" s="224"/>
      <c r="F1452" s="224"/>
      <c r="G1452" s="224"/>
      <c r="H1452" s="224"/>
      <c r="I1452" s="224"/>
      <c r="J1452" s="224"/>
    </row>
    <row r="1453" spans="1:10">
      <c r="A1453" s="223">
        <v>1453</v>
      </c>
      <c r="B1453" s="225" t="s">
        <v>1691</v>
      </c>
      <c r="C1453" s="226" t="s">
        <v>3882</v>
      </c>
      <c r="D1453" s="224"/>
      <c r="E1453" s="224"/>
      <c r="F1453" s="224"/>
      <c r="G1453" s="224"/>
      <c r="H1453" s="224"/>
      <c r="I1453" s="224"/>
      <c r="J1453" s="224"/>
    </row>
    <row r="1454" spans="1:10">
      <c r="A1454" s="223">
        <v>1454</v>
      </c>
      <c r="B1454" s="225" t="s">
        <v>1692</v>
      </c>
      <c r="C1454" s="226" t="s">
        <v>3882</v>
      </c>
      <c r="D1454" s="224"/>
      <c r="E1454" s="224"/>
      <c r="F1454" s="224"/>
      <c r="G1454" s="224"/>
      <c r="H1454" s="224"/>
      <c r="I1454" s="224"/>
      <c r="J1454" s="224"/>
    </row>
    <row r="1455" spans="1:10">
      <c r="A1455" s="223">
        <v>1455</v>
      </c>
      <c r="B1455" s="225" t="s">
        <v>1693</v>
      </c>
      <c r="C1455" s="226" t="s">
        <v>3882</v>
      </c>
      <c r="D1455" s="224"/>
      <c r="E1455" s="224"/>
      <c r="F1455" s="224"/>
      <c r="G1455" s="224"/>
      <c r="H1455" s="224"/>
      <c r="I1455" s="224"/>
      <c r="J1455" s="224"/>
    </row>
    <row r="1456" spans="1:10">
      <c r="A1456" s="223">
        <v>1456</v>
      </c>
      <c r="B1456" s="225" t="s">
        <v>1694</v>
      </c>
      <c r="C1456" s="226" t="s">
        <v>1695</v>
      </c>
      <c r="D1456" s="224"/>
      <c r="E1456" s="224"/>
      <c r="F1456" s="224"/>
      <c r="G1456" s="224"/>
      <c r="H1456" s="224"/>
      <c r="I1456" s="224"/>
      <c r="J1456" s="224"/>
    </row>
    <row r="1457" spans="1:10">
      <c r="A1457" s="223">
        <v>1457</v>
      </c>
      <c r="B1457" s="225" t="s">
        <v>1696</v>
      </c>
      <c r="C1457" s="226" t="s">
        <v>1695</v>
      </c>
      <c r="D1457" s="224"/>
      <c r="E1457" s="224"/>
      <c r="F1457" s="224"/>
      <c r="G1457" s="224"/>
      <c r="H1457" s="224"/>
      <c r="I1457" s="224"/>
      <c r="J1457" s="224"/>
    </row>
    <row r="1458" spans="1:10">
      <c r="A1458" s="223">
        <v>1458</v>
      </c>
      <c r="B1458" s="225" t="s">
        <v>3883</v>
      </c>
      <c r="C1458" s="226" t="s">
        <v>3884</v>
      </c>
      <c r="D1458" s="224"/>
      <c r="E1458" s="224"/>
      <c r="F1458" s="224"/>
      <c r="G1458" s="224"/>
      <c r="H1458" s="224"/>
      <c r="I1458" s="224"/>
      <c r="J1458" s="224"/>
    </row>
    <row r="1459" spans="1:10">
      <c r="A1459" s="223">
        <v>1459</v>
      </c>
      <c r="B1459" s="225" t="s">
        <v>3885</v>
      </c>
      <c r="C1459" s="226" t="s">
        <v>3886</v>
      </c>
      <c r="D1459" s="224"/>
      <c r="E1459" s="224"/>
      <c r="F1459" s="224"/>
      <c r="G1459" s="224"/>
      <c r="H1459" s="224"/>
      <c r="I1459" s="224"/>
      <c r="J1459" s="224"/>
    </row>
    <row r="1460" spans="1:10">
      <c r="A1460" s="223">
        <v>1460</v>
      </c>
      <c r="B1460" s="225" t="s">
        <v>3887</v>
      </c>
      <c r="C1460" s="226" t="s">
        <v>3888</v>
      </c>
      <c r="D1460" s="224"/>
      <c r="E1460" s="224"/>
      <c r="F1460" s="224"/>
      <c r="G1460" s="224"/>
      <c r="H1460" s="224"/>
      <c r="I1460" s="224"/>
      <c r="J1460" s="224"/>
    </row>
    <row r="1461" spans="1:10">
      <c r="A1461" s="223">
        <v>1461</v>
      </c>
      <c r="B1461" s="225" t="s">
        <v>3889</v>
      </c>
      <c r="C1461" s="226" t="s">
        <v>3888</v>
      </c>
      <c r="D1461" s="224"/>
      <c r="E1461" s="224"/>
      <c r="F1461" s="224"/>
      <c r="G1461" s="224"/>
      <c r="H1461" s="224"/>
      <c r="I1461" s="224"/>
      <c r="J1461" s="224"/>
    </row>
    <row r="1462" spans="1:10">
      <c r="A1462" s="223">
        <v>1462</v>
      </c>
      <c r="B1462" s="225" t="s">
        <v>3890</v>
      </c>
      <c r="C1462" s="226" t="s">
        <v>3888</v>
      </c>
      <c r="D1462" s="224"/>
      <c r="E1462" s="224"/>
      <c r="F1462" s="224"/>
      <c r="G1462" s="224"/>
      <c r="H1462" s="224"/>
      <c r="I1462" s="224"/>
      <c r="J1462" s="224"/>
    </row>
    <row r="1463" spans="1:10">
      <c r="A1463" s="223">
        <v>1463</v>
      </c>
      <c r="B1463" s="225" t="s">
        <v>3891</v>
      </c>
      <c r="C1463" s="226" t="s">
        <v>3892</v>
      </c>
      <c r="D1463" s="224"/>
      <c r="E1463" s="224"/>
      <c r="F1463" s="224"/>
      <c r="G1463" s="224"/>
      <c r="H1463" s="224"/>
      <c r="I1463" s="224"/>
      <c r="J1463" s="224"/>
    </row>
    <row r="1464" spans="1:10">
      <c r="A1464" s="223">
        <v>1464</v>
      </c>
      <c r="B1464" s="225" t="s">
        <v>3893</v>
      </c>
      <c r="C1464" s="226" t="s">
        <v>1699</v>
      </c>
      <c r="D1464" s="224"/>
      <c r="E1464" s="224"/>
      <c r="F1464" s="224"/>
      <c r="G1464" s="224"/>
      <c r="H1464" s="224"/>
      <c r="I1464" s="224"/>
      <c r="J1464" s="224"/>
    </row>
    <row r="1465" spans="1:10">
      <c r="A1465" s="223">
        <v>1465</v>
      </c>
      <c r="B1465" s="225" t="s">
        <v>3894</v>
      </c>
      <c r="C1465" s="226" t="s">
        <v>1699</v>
      </c>
      <c r="D1465" s="224"/>
      <c r="E1465" s="224"/>
      <c r="F1465" s="224"/>
      <c r="G1465" s="224"/>
      <c r="H1465" s="224"/>
      <c r="I1465" s="224"/>
      <c r="J1465" s="224"/>
    </row>
    <row r="1466" spans="1:10">
      <c r="A1466" s="223">
        <v>1466</v>
      </c>
      <c r="B1466" s="225" t="s">
        <v>3895</v>
      </c>
      <c r="C1466" s="226" t="s">
        <v>1699</v>
      </c>
      <c r="D1466" s="224"/>
      <c r="E1466" s="224"/>
      <c r="F1466" s="224"/>
      <c r="G1466" s="224"/>
      <c r="H1466" s="224"/>
      <c r="I1466" s="224"/>
      <c r="J1466" s="224"/>
    </row>
    <row r="1467" spans="1:10">
      <c r="A1467" s="223">
        <v>1467</v>
      </c>
      <c r="B1467" s="225" t="s">
        <v>3896</v>
      </c>
      <c r="C1467" s="226" t="s">
        <v>3897</v>
      </c>
      <c r="D1467" s="224"/>
      <c r="E1467" s="224"/>
      <c r="F1467" s="224"/>
      <c r="G1467" s="224"/>
      <c r="H1467" s="224"/>
      <c r="I1467" s="224"/>
      <c r="J1467" s="224"/>
    </row>
    <row r="1468" spans="1:10">
      <c r="A1468" s="223">
        <v>1468</v>
      </c>
      <c r="B1468" s="225" t="s">
        <v>3898</v>
      </c>
      <c r="C1468" s="226" t="s">
        <v>3897</v>
      </c>
      <c r="D1468" s="224"/>
      <c r="E1468" s="224"/>
      <c r="F1468" s="224"/>
      <c r="G1468" s="224"/>
      <c r="H1468" s="224"/>
      <c r="I1468" s="224"/>
      <c r="J1468" s="224"/>
    </row>
    <row r="1469" spans="1:10">
      <c r="A1469" s="223">
        <v>1469</v>
      </c>
      <c r="B1469" s="225" t="s">
        <v>3899</v>
      </c>
      <c r="C1469" s="226" t="s">
        <v>3897</v>
      </c>
      <c r="D1469" s="224"/>
      <c r="E1469" s="224"/>
      <c r="F1469" s="224"/>
      <c r="G1469" s="224"/>
      <c r="H1469" s="224"/>
      <c r="I1469" s="224"/>
      <c r="J1469" s="224"/>
    </row>
    <row r="1470" spans="1:10">
      <c r="A1470" s="223">
        <v>1470</v>
      </c>
      <c r="B1470" s="225" t="s">
        <v>3900</v>
      </c>
      <c r="C1470" s="226" t="s">
        <v>3901</v>
      </c>
      <c r="D1470" s="224"/>
      <c r="E1470" s="224"/>
      <c r="F1470" s="224"/>
      <c r="G1470" s="224"/>
      <c r="H1470" s="224"/>
      <c r="I1470" s="224"/>
      <c r="J1470" s="224"/>
    </row>
    <row r="1471" spans="1:10">
      <c r="A1471" s="223">
        <v>1471</v>
      </c>
      <c r="B1471" s="225" t="s">
        <v>3902</v>
      </c>
      <c r="C1471" s="226" t="s">
        <v>3901</v>
      </c>
      <c r="D1471" s="224"/>
      <c r="E1471" s="224"/>
      <c r="F1471" s="224"/>
      <c r="G1471" s="224"/>
      <c r="H1471" s="224"/>
      <c r="I1471" s="224"/>
      <c r="J1471" s="224"/>
    </row>
    <row r="1472" spans="1:10">
      <c r="A1472" s="223">
        <v>1472</v>
      </c>
      <c r="B1472" s="225" t="s">
        <v>3903</v>
      </c>
      <c r="C1472" s="226" t="s">
        <v>3901</v>
      </c>
      <c r="D1472" s="224"/>
      <c r="E1472" s="224"/>
      <c r="F1472" s="224"/>
      <c r="G1472" s="224"/>
      <c r="H1472" s="224"/>
      <c r="I1472" s="224"/>
      <c r="J1472" s="224"/>
    </row>
    <row r="1473" spans="1:10">
      <c r="A1473" s="223">
        <v>1473</v>
      </c>
      <c r="B1473" s="225" t="s">
        <v>3904</v>
      </c>
      <c r="C1473" s="226" t="s">
        <v>3901</v>
      </c>
      <c r="D1473" s="224"/>
      <c r="E1473" s="224"/>
      <c r="F1473" s="224"/>
      <c r="G1473" s="224"/>
      <c r="H1473" s="224"/>
      <c r="I1473" s="224"/>
      <c r="J1473" s="224"/>
    </row>
    <row r="1474" spans="1:10">
      <c r="A1474" s="223">
        <v>1474</v>
      </c>
      <c r="B1474" s="225" t="s">
        <v>3905</v>
      </c>
      <c r="C1474" s="226" t="s">
        <v>3906</v>
      </c>
      <c r="D1474" s="224"/>
      <c r="E1474" s="224"/>
      <c r="F1474" s="224"/>
      <c r="G1474" s="224"/>
      <c r="H1474" s="224"/>
      <c r="I1474" s="224"/>
      <c r="J1474" s="224"/>
    </row>
    <row r="1475" spans="1:10">
      <c r="A1475" s="223">
        <v>1475</v>
      </c>
      <c r="B1475" s="225" t="s">
        <v>3907</v>
      </c>
      <c r="C1475" s="226" t="s">
        <v>3906</v>
      </c>
      <c r="D1475" s="224"/>
      <c r="E1475" s="224"/>
      <c r="F1475" s="224"/>
      <c r="G1475" s="224"/>
      <c r="H1475" s="224"/>
      <c r="I1475" s="224"/>
      <c r="J1475" s="224"/>
    </row>
    <row r="1476" spans="1:10">
      <c r="A1476" s="223">
        <v>1476</v>
      </c>
      <c r="B1476" s="225" t="s">
        <v>3908</v>
      </c>
      <c r="C1476" s="226" t="s">
        <v>3906</v>
      </c>
      <c r="D1476" s="224"/>
      <c r="E1476" s="224"/>
      <c r="F1476" s="224"/>
      <c r="G1476" s="224"/>
      <c r="H1476" s="224"/>
      <c r="I1476" s="224"/>
      <c r="J1476" s="224"/>
    </row>
    <row r="1477" spans="1:10">
      <c r="A1477" s="223">
        <v>1477</v>
      </c>
      <c r="B1477" s="225" t="s">
        <v>3909</v>
      </c>
      <c r="C1477" s="226" t="s">
        <v>3906</v>
      </c>
      <c r="D1477" s="224"/>
      <c r="E1477" s="224"/>
      <c r="F1477" s="224"/>
      <c r="G1477" s="224"/>
      <c r="H1477" s="224"/>
      <c r="I1477" s="224"/>
      <c r="J1477" s="224"/>
    </row>
    <row r="1478" spans="1:10">
      <c r="A1478" s="223">
        <v>1478</v>
      </c>
      <c r="B1478" s="225" t="s">
        <v>1697</v>
      </c>
      <c r="C1478" s="226" t="s">
        <v>3910</v>
      </c>
      <c r="D1478" s="224"/>
      <c r="E1478" s="224"/>
      <c r="F1478" s="224"/>
      <c r="G1478" s="224"/>
      <c r="H1478" s="224"/>
      <c r="I1478" s="224"/>
      <c r="J1478" s="224"/>
    </row>
    <row r="1479" spans="1:10">
      <c r="A1479" s="223">
        <v>1479</v>
      </c>
      <c r="B1479" s="225" t="s">
        <v>1698</v>
      </c>
      <c r="C1479" s="226" t="s">
        <v>3911</v>
      </c>
      <c r="D1479" s="224"/>
      <c r="E1479" s="224"/>
      <c r="F1479" s="224"/>
      <c r="G1479" s="224"/>
      <c r="H1479" s="224"/>
      <c r="I1479" s="224"/>
      <c r="J1479" s="224"/>
    </row>
    <row r="1480" spans="1:10">
      <c r="A1480" s="223">
        <v>1480</v>
      </c>
      <c r="B1480" s="225" t="s">
        <v>1700</v>
      </c>
      <c r="C1480" s="226" t="s">
        <v>3911</v>
      </c>
      <c r="D1480" s="224"/>
      <c r="E1480" s="224"/>
      <c r="F1480" s="224"/>
      <c r="G1480" s="224"/>
      <c r="H1480" s="224"/>
      <c r="I1480" s="224"/>
      <c r="J1480" s="224"/>
    </row>
    <row r="1481" spans="1:10">
      <c r="A1481" s="223">
        <v>1481</v>
      </c>
      <c r="B1481" s="225" t="s">
        <v>1701</v>
      </c>
      <c r="C1481" s="226" t="s">
        <v>3911</v>
      </c>
      <c r="D1481" s="224"/>
      <c r="E1481" s="224"/>
      <c r="F1481" s="224"/>
      <c r="G1481" s="224"/>
      <c r="H1481" s="224"/>
      <c r="I1481" s="224"/>
      <c r="J1481" s="224"/>
    </row>
    <row r="1482" spans="1:10">
      <c r="A1482" s="223">
        <v>1482</v>
      </c>
      <c r="B1482" s="225" t="s">
        <v>1702</v>
      </c>
      <c r="C1482" s="226" t="s">
        <v>3912</v>
      </c>
      <c r="D1482" s="224"/>
      <c r="E1482" s="224"/>
      <c r="F1482" s="224"/>
      <c r="G1482" s="224"/>
      <c r="H1482" s="224"/>
      <c r="I1482" s="224"/>
      <c r="J1482" s="224"/>
    </row>
    <row r="1483" spans="1:10">
      <c r="A1483" s="223">
        <v>1483</v>
      </c>
      <c r="B1483" s="225" t="s">
        <v>1703</v>
      </c>
      <c r="C1483" s="226" t="s">
        <v>3912</v>
      </c>
      <c r="D1483" s="224"/>
      <c r="E1483" s="224"/>
      <c r="F1483" s="224"/>
      <c r="G1483" s="224"/>
      <c r="H1483" s="224"/>
      <c r="I1483" s="224"/>
      <c r="J1483" s="224"/>
    </row>
    <row r="1484" spans="1:10">
      <c r="A1484" s="223">
        <v>1484</v>
      </c>
      <c r="B1484" s="225" t="s">
        <v>1704</v>
      </c>
      <c r="C1484" s="226" t="s">
        <v>3913</v>
      </c>
      <c r="D1484" s="224"/>
      <c r="E1484" s="224"/>
      <c r="F1484" s="224"/>
      <c r="G1484" s="224"/>
      <c r="H1484" s="224"/>
      <c r="I1484" s="224"/>
      <c r="J1484" s="224"/>
    </row>
    <row r="1485" spans="1:10">
      <c r="A1485" s="223">
        <v>1485</v>
      </c>
      <c r="B1485" s="225" t="s">
        <v>1705</v>
      </c>
      <c r="C1485" s="226" t="s">
        <v>3914</v>
      </c>
      <c r="D1485" s="224"/>
      <c r="E1485" s="224"/>
      <c r="F1485" s="224"/>
      <c r="G1485" s="224"/>
      <c r="H1485" s="224"/>
      <c r="I1485" s="224"/>
      <c r="J1485" s="224"/>
    </row>
    <row r="1486" spans="1:10">
      <c r="A1486" s="223">
        <v>1486</v>
      </c>
      <c r="B1486" s="225" t="s">
        <v>1706</v>
      </c>
      <c r="C1486" s="226" t="s">
        <v>3915</v>
      </c>
      <c r="D1486" s="224"/>
      <c r="E1486" s="224"/>
      <c r="F1486" s="224"/>
      <c r="G1486" s="224"/>
      <c r="H1486" s="224"/>
      <c r="I1486" s="224"/>
      <c r="J1486" s="224"/>
    </row>
    <row r="1487" spans="1:10">
      <c r="A1487" s="223">
        <v>1487</v>
      </c>
      <c r="B1487" s="225" t="s">
        <v>1709</v>
      </c>
      <c r="C1487" s="226" t="s">
        <v>3916</v>
      </c>
      <c r="D1487" s="224"/>
      <c r="E1487" s="224"/>
      <c r="F1487" s="224"/>
      <c r="G1487" s="224"/>
      <c r="H1487" s="224"/>
      <c r="I1487" s="224"/>
      <c r="J1487" s="224"/>
    </row>
    <row r="1488" spans="1:10">
      <c r="A1488" s="223">
        <v>1488</v>
      </c>
      <c r="B1488" s="225" t="s">
        <v>1710</v>
      </c>
      <c r="C1488" s="226" t="s">
        <v>3917</v>
      </c>
      <c r="D1488" s="224"/>
      <c r="E1488" s="224"/>
      <c r="F1488" s="224"/>
      <c r="G1488" s="224"/>
      <c r="H1488" s="224"/>
      <c r="I1488" s="224"/>
      <c r="J1488" s="224"/>
    </row>
    <row r="1489" spans="1:10" ht="25.5">
      <c r="A1489" s="223">
        <v>1489</v>
      </c>
      <c r="B1489" s="225" t="s">
        <v>1711</v>
      </c>
      <c r="C1489" s="226" t="s">
        <v>3918</v>
      </c>
      <c r="D1489" s="224"/>
      <c r="E1489" s="224"/>
      <c r="F1489" s="224"/>
      <c r="G1489" s="224"/>
      <c r="H1489" s="224"/>
      <c r="I1489" s="224"/>
      <c r="J1489" s="224"/>
    </row>
    <row r="1490" spans="1:10" ht="25.5">
      <c r="A1490" s="223">
        <v>1490</v>
      </c>
      <c r="B1490" s="225" t="s">
        <v>1712</v>
      </c>
      <c r="C1490" s="226" t="s">
        <v>3918</v>
      </c>
      <c r="D1490" s="224"/>
      <c r="E1490" s="224"/>
      <c r="F1490" s="224"/>
      <c r="G1490" s="224"/>
      <c r="H1490" s="224"/>
      <c r="I1490" s="224"/>
      <c r="J1490" s="224"/>
    </row>
    <row r="1491" spans="1:10">
      <c r="A1491" s="223">
        <v>1491</v>
      </c>
      <c r="B1491" s="225" t="s">
        <v>1713</v>
      </c>
      <c r="C1491" s="226" t="s">
        <v>3919</v>
      </c>
      <c r="D1491" s="224"/>
      <c r="E1491" s="224"/>
      <c r="F1491" s="224"/>
      <c r="G1491" s="224"/>
      <c r="H1491" s="224"/>
      <c r="I1491" s="224"/>
      <c r="J1491" s="224"/>
    </row>
    <row r="1492" spans="1:10">
      <c r="A1492" s="223">
        <v>1492</v>
      </c>
      <c r="B1492" s="225" t="s">
        <v>1714</v>
      </c>
      <c r="C1492" s="226" t="s">
        <v>3920</v>
      </c>
      <c r="D1492" s="224"/>
      <c r="E1492" s="224"/>
      <c r="F1492" s="224"/>
      <c r="G1492" s="224"/>
      <c r="H1492" s="224"/>
      <c r="I1492" s="224"/>
      <c r="J1492" s="224"/>
    </row>
    <row r="1493" spans="1:10">
      <c r="A1493" s="223">
        <v>1493</v>
      </c>
      <c r="B1493" s="225" t="s">
        <v>1715</v>
      </c>
      <c r="C1493" s="226" t="s">
        <v>3921</v>
      </c>
      <c r="D1493" s="224"/>
      <c r="E1493" s="224"/>
      <c r="F1493" s="224"/>
      <c r="G1493" s="224"/>
      <c r="H1493" s="224"/>
      <c r="I1493" s="224"/>
      <c r="J1493" s="224"/>
    </row>
    <row r="1494" spans="1:10" ht="25.5">
      <c r="A1494" s="223">
        <v>1494</v>
      </c>
      <c r="B1494" s="225" t="s">
        <v>1716</v>
      </c>
      <c r="C1494" s="226" t="s">
        <v>3922</v>
      </c>
      <c r="D1494" s="224"/>
      <c r="E1494" s="224"/>
      <c r="F1494" s="224"/>
      <c r="G1494" s="224"/>
      <c r="H1494" s="224"/>
      <c r="I1494" s="224"/>
      <c r="J1494" s="224"/>
    </row>
    <row r="1495" spans="1:10" ht="25.5">
      <c r="A1495" s="223">
        <v>1495</v>
      </c>
      <c r="B1495" s="225" t="s">
        <v>1717</v>
      </c>
      <c r="C1495" s="226" t="s">
        <v>3923</v>
      </c>
      <c r="D1495" s="224"/>
      <c r="E1495" s="224"/>
      <c r="F1495" s="224"/>
      <c r="G1495" s="224"/>
      <c r="H1495" s="224"/>
      <c r="I1495" s="224"/>
      <c r="J1495" s="224"/>
    </row>
    <row r="1496" spans="1:10" ht="25.5">
      <c r="A1496" s="223">
        <v>1496</v>
      </c>
      <c r="B1496" s="225" t="s">
        <v>1718</v>
      </c>
      <c r="C1496" s="226" t="s">
        <v>3923</v>
      </c>
      <c r="D1496" s="224"/>
      <c r="E1496" s="224"/>
      <c r="F1496" s="224"/>
      <c r="G1496" s="224"/>
      <c r="H1496" s="224"/>
      <c r="I1496" s="224"/>
      <c r="J1496" s="224"/>
    </row>
    <row r="1497" spans="1:10">
      <c r="A1497" s="223">
        <v>1497</v>
      </c>
      <c r="B1497" s="225" t="s">
        <v>1719</v>
      </c>
      <c r="C1497" s="226" t="s">
        <v>3924</v>
      </c>
      <c r="D1497" s="224"/>
      <c r="E1497" s="224"/>
      <c r="F1497" s="224"/>
      <c r="G1497" s="224"/>
      <c r="H1497" s="224"/>
      <c r="I1497" s="224"/>
      <c r="J1497" s="224"/>
    </row>
    <row r="1498" spans="1:10">
      <c r="A1498" s="223">
        <v>1498</v>
      </c>
      <c r="B1498" s="225" t="s">
        <v>1720</v>
      </c>
      <c r="C1498" s="226" t="s">
        <v>3925</v>
      </c>
      <c r="D1498" s="224"/>
      <c r="E1498" s="224"/>
      <c r="F1498" s="224"/>
      <c r="G1498" s="224"/>
      <c r="H1498" s="224"/>
      <c r="I1498" s="224"/>
      <c r="J1498" s="224"/>
    </row>
    <row r="1499" spans="1:10">
      <c r="A1499" s="223">
        <v>1499</v>
      </c>
      <c r="B1499" s="225" t="s">
        <v>1721</v>
      </c>
      <c r="C1499" s="226" t="s">
        <v>3926</v>
      </c>
      <c r="D1499" s="224"/>
      <c r="E1499" s="224"/>
      <c r="F1499" s="224"/>
      <c r="G1499" s="224"/>
      <c r="H1499" s="224"/>
      <c r="I1499" s="224"/>
      <c r="J1499" s="224"/>
    </row>
    <row r="1500" spans="1:10" ht="25.5">
      <c r="A1500" s="223">
        <v>1500</v>
      </c>
      <c r="B1500" s="225" t="s">
        <v>1722</v>
      </c>
      <c r="C1500" s="226" t="s">
        <v>3927</v>
      </c>
      <c r="D1500" s="224"/>
      <c r="E1500" s="224"/>
      <c r="F1500" s="224"/>
      <c r="G1500" s="224"/>
      <c r="H1500" s="224"/>
      <c r="I1500" s="224"/>
      <c r="J1500" s="224"/>
    </row>
    <row r="1501" spans="1:10">
      <c r="A1501" s="223">
        <v>1501</v>
      </c>
      <c r="B1501" s="225" t="s">
        <v>1723</v>
      </c>
      <c r="C1501" s="226" t="s">
        <v>3928</v>
      </c>
      <c r="D1501" s="224"/>
      <c r="E1501" s="224"/>
      <c r="F1501" s="224"/>
      <c r="G1501" s="224"/>
      <c r="H1501" s="224"/>
      <c r="I1501" s="224"/>
      <c r="J1501" s="224"/>
    </row>
    <row r="1502" spans="1:10" ht="25.5">
      <c r="A1502" s="223">
        <v>1502</v>
      </c>
      <c r="B1502" s="225" t="s">
        <v>1724</v>
      </c>
      <c r="C1502" s="226" t="s">
        <v>3929</v>
      </c>
      <c r="D1502" s="224"/>
      <c r="E1502" s="224"/>
      <c r="F1502" s="224"/>
      <c r="G1502" s="224"/>
      <c r="H1502" s="224"/>
      <c r="I1502" s="224"/>
      <c r="J1502" s="224"/>
    </row>
    <row r="1503" spans="1:10" ht="25.5">
      <c r="A1503" s="223">
        <v>1503</v>
      </c>
      <c r="B1503" s="225" t="s">
        <v>1725</v>
      </c>
      <c r="C1503" s="226" t="s">
        <v>3929</v>
      </c>
      <c r="D1503" s="224"/>
      <c r="E1503" s="224"/>
      <c r="F1503" s="224"/>
      <c r="G1503" s="224"/>
      <c r="H1503" s="224"/>
      <c r="I1503" s="224"/>
      <c r="J1503" s="224"/>
    </row>
    <row r="1504" spans="1:10">
      <c r="A1504" s="223">
        <v>1504</v>
      </c>
      <c r="B1504" s="225" t="s">
        <v>1726</v>
      </c>
      <c r="C1504" s="226" t="s">
        <v>3930</v>
      </c>
      <c r="D1504" s="224"/>
      <c r="E1504" s="224"/>
      <c r="F1504" s="224"/>
      <c r="G1504" s="224"/>
      <c r="H1504" s="224"/>
      <c r="I1504" s="224"/>
      <c r="J1504" s="224"/>
    </row>
    <row r="1505" spans="1:10">
      <c r="A1505" s="223">
        <v>1505</v>
      </c>
      <c r="B1505" s="225" t="s">
        <v>1727</v>
      </c>
      <c r="C1505" s="226" t="s">
        <v>3931</v>
      </c>
      <c r="D1505" s="224"/>
      <c r="E1505" s="224"/>
      <c r="F1505" s="224"/>
      <c r="G1505" s="224"/>
      <c r="H1505" s="224"/>
      <c r="I1505" s="224"/>
      <c r="J1505" s="224"/>
    </row>
    <row r="1506" spans="1:10">
      <c r="A1506" s="223">
        <v>1506</v>
      </c>
      <c r="B1506" s="225" t="s">
        <v>1728</v>
      </c>
      <c r="C1506" s="226" t="s">
        <v>3932</v>
      </c>
      <c r="D1506" s="224"/>
      <c r="E1506" s="224"/>
      <c r="F1506" s="224"/>
      <c r="G1506" s="224"/>
      <c r="H1506" s="224"/>
      <c r="I1506" s="224"/>
      <c r="J1506" s="224"/>
    </row>
    <row r="1507" spans="1:10" ht="25.5">
      <c r="A1507" s="223">
        <v>1507</v>
      </c>
      <c r="B1507" s="225" t="s">
        <v>1729</v>
      </c>
      <c r="C1507" s="226" t="s">
        <v>3933</v>
      </c>
      <c r="D1507" s="224"/>
      <c r="E1507" s="224"/>
      <c r="F1507" s="224"/>
      <c r="G1507" s="224"/>
      <c r="H1507" s="224"/>
      <c r="I1507" s="224"/>
      <c r="J1507" s="224"/>
    </row>
    <row r="1508" spans="1:10" ht="25.5">
      <c r="A1508" s="223">
        <v>1508</v>
      </c>
      <c r="B1508" s="225" t="s">
        <v>1730</v>
      </c>
      <c r="C1508" s="226" t="s">
        <v>3933</v>
      </c>
      <c r="D1508" s="224"/>
      <c r="E1508" s="224"/>
      <c r="F1508" s="224"/>
      <c r="G1508" s="224"/>
      <c r="H1508" s="224"/>
      <c r="I1508" s="224"/>
      <c r="J1508" s="224"/>
    </row>
    <row r="1509" spans="1:10" ht="25.5">
      <c r="A1509" s="223">
        <v>1509</v>
      </c>
      <c r="B1509" s="225" t="s">
        <v>1731</v>
      </c>
      <c r="C1509" s="226" t="s">
        <v>3934</v>
      </c>
      <c r="D1509" s="224"/>
      <c r="E1509" s="224"/>
      <c r="F1509" s="224"/>
      <c r="G1509" s="224"/>
      <c r="H1509" s="224"/>
      <c r="I1509" s="224"/>
      <c r="J1509" s="224"/>
    </row>
    <row r="1510" spans="1:10" ht="25.5">
      <c r="A1510" s="223">
        <v>1510</v>
      </c>
      <c r="B1510" s="225" t="s">
        <v>1732</v>
      </c>
      <c r="C1510" s="226" t="s">
        <v>3935</v>
      </c>
      <c r="D1510" s="224"/>
      <c r="E1510" s="224"/>
      <c r="F1510" s="224"/>
      <c r="G1510" s="224"/>
      <c r="H1510" s="224"/>
      <c r="I1510" s="224"/>
      <c r="J1510" s="224"/>
    </row>
    <row r="1511" spans="1:10" ht="25.5">
      <c r="A1511" s="223">
        <v>1511</v>
      </c>
      <c r="B1511" s="225" t="s">
        <v>1733</v>
      </c>
      <c r="C1511" s="226" t="s">
        <v>3936</v>
      </c>
      <c r="D1511" s="224"/>
      <c r="E1511" s="224"/>
      <c r="F1511" s="224"/>
      <c r="G1511" s="224"/>
      <c r="H1511" s="224"/>
      <c r="I1511" s="224"/>
      <c r="J1511" s="224"/>
    </row>
    <row r="1512" spans="1:10">
      <c r="A1512" s="223">
        <v>1512</v>
      </c>
      <c r="B1512" s="225" t="s">
        <v>1734</v>
      </c>
      <c r="C1512" s="226" t="s">
        <v>3937</v>
      </c>
      <c r="D1512" s="224"/>
      <c r="E1512" s="224"/>
      <c r="F1512" s="224"/>
      <c r="G1512" s="224"/>
      <c r="H1512" s="224"/>
      <c r="I1512" s="224"/>
      <c r="J1512" s="224"/>
    </row>
    <row r="1513" spans="1:10">
      <c r="A1513" s="223">
        <v>1513</v>
      </c>
      <c r="B1513" s="225" t="s">
        <v>1735</v>
      </c>
      <c r="C1513" s="226" t="s">
        <v>3938</v>
      </c>
      <c r="D1513" s="224"/>
      <c r="E1513" s="224"/>
      <c r="F1513" s="224"/>
      <c r="G1513" s="224"/>
      <c r="H1513" s="224"/>
      <c r="I1513" s="224"/>
      <c r="J1513" s="224"/>
    </row>
    <row r="1514" spans="1:10" ht="25.5">
      <c r="A1514" s="223">
        <v>1514</v>
      </c>
      <c r="B1514" s="225" t="s">
        <v>1736</v>
      </c>
      <c r="C1514" s="226" t="s">
        <v>3939</v>
      </c>
      <c r="D1514" s="224"/>
      <c r="E1514" s="224"/>
      <c r="F1514" s="224"/>
      <c r="G1514" s="224"/>
      <c r="H1514" s="224"/>
      <c r="I1514" s="224"/>
      <c r="J1514" s="224"/>
    </row>
    <row r="1515" spans="1:10" ht="25.5">
      <c r="A1515" s="223">
        <v>1515</v>
      </c>
      <c r="B1515" s="225" t="s">
        <v>1737</v>
      </c>
      <c r="C1515" s="226" t="s">
        <v>3939</v>
      </c>
      <c r="D1515" s="224"/>
      <c r="E1515" s="224"/>
      <c r="F1515" s="224"/>
      <c r="G1515" s="224"/>
      <c r="H1515" s="224"/>
      <c r="I1515" s="224"/>
      <c r="J1515" s="224"/>
    </row>
    <row r="1516" spans="1:10" ht="25.5">
      <c r="A1516" s="223">
        <v>1516</v>
      </c>
      <c r="B1516" s="225" t="s">
        <v>1738</v>
      </c>
      <c r="C1516" s="226" t="s">
        <v>3940</v>
      </c>
      <c r="D1516" s="224"/>
      <c r="E1516" s="224"/>
      <c r="F1516" s="224"/>
      <c r="G1516" s="224"/>
      <c r="H1516" s="224"/>
      <c r="I1516" s="224"/>
      <c r="J1516" s="224"/>
    </row>
    <row r="1517" spans="1:10" ht="25.5">
      <c r="A1517" s="223">
        <v>1517</v>
      </c>
      <c r="B1517" s="225" t="s">
        <v>1739</v>
      </c>
      <c r="C1517" s="226" t="s">
        <v>3941</v>
      </c>
      <c r="D1517" s="224"/>
      <c r="E1517" s="224"/>
      <c r="F1517" s="224"/>
      <c r="G1517" s="224"/>
      <c r="H1517" s="224"/>
      <c r="I1517" s="224"/>
      <c r="J1517" s="224"/>
    </row>
    <row r="1518" spans="1:10" ht="25.5">
      <c r="A1518" s="223">
        <v>1518</v>
      </c>
      <c r="B1518" s="225" t="s">
        <v>1740</v>
      </c>
      <c r="C1518" s="226" t="s">
        <v>3942</v>
      </c>
      <c r="D1518" s="224"/>
      <c r="E1518" s="224"/>
      <c r="F1518" s="224"/>
      <c r="G1518" s="224"/>
      <c r="H1518" s="224"/>
      <c r="I1518" s="224"/>
      <c r="J1518" s="224"/>
    </row>
    <row r="1519" spans="1:10">
      <c r="A1519" s="223">
        <v>1519</v>
      </c>
      <c r="B1519" s="225" t="s">
        <v>1741</v>
      </c>
      <c r="C1519" s="226" t="s">
        <v>3943</v>
      </c>
      <c r="D1519" s="224"/>
      <c r="E1519" s="224"/>
      <c r="F1519" s="224"/>
      <c r="G1519" s="224"/>
      <c r="H1519" s="224"/>
      <c r="I1519" s="224"/>
      <c r="J1519" s="224"/>
    </row>
    <row r="1520" spans="1:10">
      <c r="A1520" s="223">
        <v>1520</v>
      </c>
      <c r="B1520" s="225" t="s">
        <v>1742</v>
      </c>
      <c r="C1520" s="226" t="s">
        <v>3944</v>
      </c>
      <c r="D1520" s="224"/>
      <c r="E1520" s="224"/>
      <c r="F1520" s="224"/>
      <c r="G1520" s="224"/>
      <c r="H1520" s="224"/>
      <c r="I1520" s="224"/>
      <c r="J1520" s="224"/>
    </row>
    <row r="1521" spans="1:10" ht="25.5">
      <c r="A1521" s="223">
        <v>1521</v>
      </c>
      <c r="B1521" s="225" t="s">
        <v>1743</v>
      </c>
      <c r="C1521" s="226" t="s">
        <v>3945</v>
      </c>
      <c r="D1521" s="224"/>
      <c r="E1521" s="224"/>
      <c r="F1521" s="224"/>
      <c r="G1521" s="224"/>
      <c r="H1521" s="224"/>
      <c r="I1521" s="224"/>
      <c r="J1521" s="224"/>
    </row>
    <row r="1522" spans="1:10" ht="25.5">
      <c r="A1522" s="223">
        <v>1522</v>
      </c>
      <c r="B1522" s="225" t="s">
        <v>1744</v>
      </c>
      <c r="C1522" s="226" t="s">
        <v>3945</v>
      </c>
      <c r="D1522" s="224"/>
      <c r="E1522" s="224"/>
      <c r="F1522" s="224"/>
      <c r="G1522" s="224"/>
      <c r="H1522" s="224"/>
      <c r="I1522" s="224"/>
      <c r="J1522" s="224"/>
    </row>
    <row r="1523" spans="1:10" ht="25.5">
      <c r="A1523" s="223">
        <v>1523</v>
      </c>
      <c r="B1523" s="225" t="s">
        <v>1745</v>
      </c>
      <c r="C1523" s="226" t="s">
        <v>3946</v>
      </c>
      <c r="D1523" s="224"/>
      <c r="E1523" s="224"/>
      <c r="F1523" s="224"/>
      <c r="G1523" s="224"/>
      <c r="H1523" s="224"/>
      <c r="I1523" s="224"/>
      <c r="J1523" s="224"/>
    </row>
    <row r="1524" spans="1:10" ht="25.5">
      <c r="A1524" s="223">
        <v>1524</v>
      </c>
      <c r="B1524" s="225" t="s">
        <v>1746</v>
      </c>
      <c r="C1524" s="226" t="s">
        <v>3947</v>
      </c>
      <c r="D1524" s="224"/>
      <c r="E1524" s="224"/>
      <c r="F1524" s="224"/>
      <c r="G1524" s="224"/>
      <c r="H1524" s="224"/>
      <c r="I1524" s="224"/>
      <c r="J1524" s="224"/>
    </row>
    <row r="1525" spans="1:10" ht="25.5">
      <c r="A1525" s="223">
        <v>1525</v>
      </c>
      <c r="B1525" s="225" t="s">
        <v>1747</v>
      </c>
      <c r="C1525" s="226" t="s">
        <v>3948</v>
      </c>
      <c r="D1525" s="224"/>
      <c r="E1525" s="224"/>
      <c r="F1525" s="224"/>
      <c r="G1525" s="224"/>
      <c r="H1525" s="224"/>
      <c r="I1525" s="224"/>
      <c r="J1525" s="224"/>
    </row>
    <row r="1526" spans="1:10" ht="25.5">
      <c r="A1526" s="223">
        <v>1526</v>
      </c>
      <c r="B1526" s="225" t="s">
        <v>1748</v>
      </c>
      <c r="C1526" s="226" t="s">
        <v>3949</v>
      </c>
      <c r="D1526" s="224"/>
      <c r="E1526" s="224"/>
      <c r="F1526" s="224"/>
      <c r="G1526" s="224"/>
      <c r="H1526" s="224"/>
      <c r="I1526" s="224"/>
      <c r="J1526" s="224"/>
    </row>
    <row r="1527" spans="1:10">
      <c r="A1527" s="223">
        <v>1527</v>
      </c>
      <c r="B1527" s="225" t="s">
        <v>1749</v>
      </c>
      <c r="C1527" s="226" t="s">
        <v>3950</v>
      </c>
      <c r="D1527" s="224"/>
      <c r="E1527" s="224"/>
      <c r="F1527" s="224"/>
      <c r="G1527" s="224"/>
      <c r="H1527" s="224"/>
      <c r="I1527" s="224"/>
      <c r="J1527" s="224"/>
    </row>
    <row r="1528" spans="1:10">
      <c r="A1528" s="223">
        <v>1528</v>
      </c>
      <c r="B1528" s="225" t="s">
        <v>1750</v>
      </c>
      <c r="C1528" s="226" t="s">
        <v>3951</v>
      </c>
      <c r="D1528" s="224"/>
      <c r="E1528" s="224"/>
      <c r="F1528" s="224"/>
      <c r="G1528" s="224"/>
      <c r="H1528" s="224"/>
      <c r="I1528" s="224"/>
      <c r="J1528" s="224"/>
    </row>
    <row r="1529" spans="1:10" ht="25.5">
      <c r="A1529" s="223">
        <v>1529</v>
      </c>
      <c r="B1529" s="225" t="s">
        <v>1751</v>
      </c>
      <c r="C1529" s="226" t="s">
        <v>3952</v>
      </c>
      <c r="D1529" s="224"/>
      <c r="E1529" s="224"/>
      <c r="F1529" s="224"/>
      <c r="G1529" s="224"/>
      <c r="H1529" s="224"/>
      <c r="I1529" s="224"/>
      <c r="J1529" s="224"/>
    </row>
    <row r="1530" spans="1:10" ht="25.5">
      <c r="A1530" s="223">
        <v>1530</v>
      </c>
      <c r="B1530" s="225" t="s">
        <v>1752</v>
      </c>
      <c r="C1530" s="226" t="s">
        <v>3953</v>
      </c>
      <c r="D1530" s="224"/>
      <c r="E1530" s="224"/>
      <c r="F1530" s="224"/>
      <c r="G1530" s="224"/>
      <c r="H1530" s="224"/>
      <c r="I1530" s="224"/>
      <c r="J1530" s="224"/>
    </row>
    <row r="1531" spans="1:10" ht="25.5">
      <c r="A1531" s="223">
        <v>1531</v>
      </c>
      <c r="B1531" s="225" t="s">
        <v>1753</v>
      </c>
      <c r="C1531" s="226" t="s">
        <v>3953</v>
      </c>
      <c r="D1531" s="224"/>
      <c r="E1531" s="224"/>
      <c r="F1531" s="224"/>
      <c r="G1531" s="224"/>
      <c r="H1531" s="224"/>
      <c r="I1531" s="224"/>
      <c r="J1531" s="224"/>
    </row>
    <row r="1532" spans="1:10">
      <c r="A1532" s="223">
        <v>1532</v>
      </c>
      <c r="B1532" s="225" t="s">
        <v>1754</v>
      </c>
      <c r="C1532" s="226" t="s">
        <v>3954</v>
      </c>
      <c r="D1532" s="224"/>
      <c r="E1532" s="224"/>
      <c r="F1532" s="224"/>
      <c r="G1532" s="224"/>
      <c r="H1532" s="224"/>
      <c r="I1532" s="224"/>
      <c r="J1532" s="224"/>
    </row>
    <row r="1533" spans="1:10">
      <c r="A1533" s="223">
        <v>1533</v>
      </c>
      <c r="B1533" s="225" t="s">
        <v>1755</v>
      </c>
      <c r="C1533" s="226" t="s">
        <v>3955</v>
      </c>
      <c r="D1533" s="224"/>
      <c r="E1533" s="224"/>
      <c r="F1533" s="224"/>
      <c r="G1533" s="224"/>
      <c r="H1533" s="224"/>
      <c r="I1533" s="224"/>
      <c r="J1533" s="224"/>
    </row>
    <row r="1534" spans="1:10" ht="25.5">
      <c r="A1534" s="223">
        <v>1534</v>
      </c>
      <c r="B1534" s="225" t="s">
        <v>1756</v>
      </c>
      <c r="C1534" s="226" t="s">
        <v>3956</v>
      </c>
      <c r="D1534" s="224"/>
      <c r="E1534" s="224"/>
      <c r="F1534" s="224"/>
      <c r="G1534" s="224"/>
      <c r="H1534" s="224"/>
      <c r="I1534" s="224"/>
      <c r="J1534" s="224"/>
    </row>
    <row r="1535" spans="1:10">
      <c r="A1535" s="223">
        <v>1535</v>
      </c>
      <c r="B1535" s="225" t="s">
        <v>1757</v>
      </c>
      <c r="C1535" s="226" t="s">
        <v>3957</v>
      </c>
      <c r="D1535" s="224"/>
      <c r="E1535" s="224"/>
      <c r="F1535" s="224"/>
      <c r="G1535" s="224"/>
      <c r="H1535" s="224"/>
      <c r="I1535" s="224"/>
      <c r="J1535" s="224"/>
    </row>
    <row r="1536" spans="1:10">
      <c r="A1536" s="223">
        <v>1536</v>
      </c>
      <c r="B1536" s="225" t="s">
        <v>1758</v>
      </c>
      <c r="C1536" s="226" t="s">
        <v>3958</v>
      </c>
      <c r="D1536" s="224"/>
      <c r="E1536" s="224"/>
      <c r="F1536" s="224"/>
      <c r="G1536" s="224"/>
      <c r="H1536" s="224"/>
      <c r="I1536" s="224"/>
      <c r="J1536" s="224"/>
    </row>
    <row r="1537" spans="1:10">
      <c r="A1537" s="223">
        <v>1537</v>
      </c>
      <c r="B1537" s="225" t="s">
        <v>1759</v>
      </c>
      <c r="C1537" s="226" t="s">
        <v>3959</v>
      </c>
      <c r="D1537" s="224"/>
      <c r="E1537" s="224"/>
      <c r="F1537" s="224"/>
      <c r="G1537" s="224"/>
      <c r="H1537" s="224"/>
      <c r="I1537" s="224"/>
      <c r="J1537" s="224"/>
    </row>
    <row r="1538" spans="1:10" ht="25.5">
      <c r="A1538" s="223">
        <v>1538</v>
      </c>
      <c r="B1538" s="225" t="s">
        <v>1760</v>
      </c>
      <c r="C1538" s="226" t="s">
        <v>3960</v>
      </c>
      <c r="D1538" s="224"/>
      <c r="E1538" s="224"/>
      <c r="F1538" s="224"/>
      <c r="G1538" s="224"/>
      <c r="H1538" s="224"/>
      <c r="I1538" s="224"/>
      <c r="J1538" s="224"/>
    </row>
    <row r="1539" spans="1:10">
      <c r="A1539" s="223">
        <v>1539</v>
      </c>
      <c r="B1539" s="225" t="s">
        <v>1761</v>
      </c>
      <c r="C1539" s="226" t="s">
        <v>3961</v>
      </c>
      <c r="D1539" s="224"/>
      <c r="E1539" s="224"/>
      <c r="F1539" s="224"/>
      <c r="G1539" s="224"/>
      <c r="H1539" s="224"/>
      <c r="I1539" s="224"/>
      <c r="J1539" s="224"/>
    </row>
    <row r="1540" spans="1:10" ht="25.5">
      <c r="A1540" s="223">
        <v>1540</v>
      </c>
      <c r="B1540" s="225" t="s">
        <v>1762</v>
      </c>
      <c r="C1540" s="226" t="s">
        <v>3962</v>
      </c>
      <c r="D1540" s="224"/>
      <c r="E1540" s="224"/>
      <c r="F1540" s="224"/>
      <c r="G1540" s="224"/>
      <c r="H1540" s="224"/>
      <c r="I1540" s="224"/>
      <c r="J1540" s="224"/>
    </row>
    <row r="1541" spans="1:10">
      <c r="A1541" s="223">
        <v>1541</v>
      </c>
      <c r="B1541" s="225" t="s">
        <v>1763</v>
      </c>
      <c r="C1541" s="226" t="s">
        <v>3963</v>
      </c>
      <c r="D1541" s="224"/>
      <c r="E1541" s="224"/>
      <c r="F1541" s="224"/>
      <c r="G1541" s="224"/>
      <c r="H1541" s="224"/>
      <c r="I1541" s="224"/>
      <c r="J1541" s="224"/>
    </row>
    <row r="1542" spans="1:10">
      <c r="A1542" s="223">
        <v>1542</v>
      </c>
      <c r="B1542" s="225" t="s">
        <v>1764</v>
      </c>
      <c r="C1542" s="226" t="s">
        <v>3964</v>
      </c>
      <c r="D1542" s="224"/>
      <c r="E1542" s="224"/>
      <c r="F1542" s="224"/>
      <c r="G1542" s="224"/>
      <c r="H1542" s="224"/>
      <c r="I1542" s="224"/>
      <c r="J1542" s="224"/>
    </row>
    <row r="1543" spans="1:10">
      <c r="A1543" s="223">
        <v>1543</v>
      </c>
      <c r="B1543" s="225" t="s">
        <v>1765</v>
      </c>
      <c r="C1543" s="226" t="s">
        <v>3965</v>
      </c>
      <c r="D1543" s="224"/>
      <c r="E1543" s="224"/>
      <c r="F1543" s="224"/>
      <c r="G1543" s="224"/>
      <c r="H1543" s="224"/>
      <c r="I1543" s="224"/>
      <c r="J1543" s="224"/>
    </row>
    <row r="1544" spans="1:10">
      <c r="A1544" s="223">
        <v>1544</v>
      </c>
      <c r="B1544" s="225" t="s">
        <v>1766</v>
      </c>
      <c r="C1544" s="226" t="s">
        <v>3966</v>
      </c>
      <c r="D1544" s="224"/>
      <c r="E1544" s="224"/>
      <c r="F1544" s="224"/>
      <c r="G1544" s="224"/>
      <c r="H1544" s="224"/>
      <c r="I1544" s="224"/>
      <c r="J1544" s="224"/>
    </row>
    <row r="1545" spans="1:10" ht="25.5">
      <c r="A1545" s="223">
        <v>1545</v>
      </c>
      <c r="B1545" s="225" t="s">
        <v>1767</v>
      </c>
      <c r="C1545" s="226" t="s">
        <v>3967</v>
      </c>
      <c r="D1545" s="224"/>
      <c r="E1545" s="224"/>
      <c r="F1545" s="224"/>
      <c r="G1545" s="224"/>
      <c r="H1545" s="224"/>
      <c r="I1545" s="224"/>
      <c r="J1545" s="224"/>
    </row>
    <row r="1546" spans="1:10">
      <c r="A1546" s="223">
        <v>1546</v>
      </c>
      <c r="B1546" s="225" t="s">
        <v>1768</v>
      </c>
      <c r="C1546" s="226" t="s">
        <v>3968</v>
      </c>
      <c r="D1546" s="224"/>
      <c r="E1546" s="224"/>
      <c r="F1546" s="224"/>
      <c r="G1546" s="224"/>
      <c r="H1546" s="224"/>
      <c r="I1546" s="224"/>
      <c r="J1546" s="224"/>
    </row>
    <row r="1547" spans="1:10">
      <c r="A1547" s="223">
        <v>1547</v>
      </c>
      <c r="B1547" s="225" t="s">
        <v>1769</v>
      </c>
      <c r="C1547" s="226" t="s">
        <v>3969</v>
      </c>
      <c r="D1547" s="224"/>
      <c r="E1547" s="224"/>
      <c r="F1547" s="224"/>
      <c r="G1547" s="224"/>
      <c r="H1547" s="224"/>
      <c r="I1547" s="224"/>
      <c r="J1547" s="224"/>
    </row>
    <row r="1548" spans="1:10">
      <c r="A1548" s="223">
        <v>1548</v>
      </c>
      <c r="B1548" s="225" t="s">
        <v>1770</v>
      </c>
      <c r="C1548" s="226" t="s">
        <v>3970</v>
      </c>
      <c r="D1548" s="224"/>
      <c r="E1548" s="224"/>
      <c r="F1548" s="224"/>
      <c r="G1548" s="224"/>
      <c r="H1548" s="224"/>
      <c r="I1548" s="224"/>
      <c r="J1548" s="224"/>
    </row>
    <row r="1549" spans="1:10">
      <c r="A1549" s="223">
        <v>1549</v>
      </c>
      <c r="B1549" s="225" t="s">
        <v>1771</v>
      </c>
      <c r="C1549" s="226" t="s">
        <v>3971</v>
      </c>
      <c r="D1549" s="224"/>
      <c r="E1549" s="224"/>
      <c r="F1549" s="224"/>
      <c r="G1549" s="224"/>
      <c r="H1549" s="224"/>
      <c r="I1549" s="224"/>
      <c r="J1549" s="224"/>
    </row>
    <row r="1550" spans="1:10">
      <c r="A1550" s="223">
        <v>1550</v>
      </c>
      <c r="B1550" s="225" t="s">
        <v>3972</v>
      </c>
      <c r="C1550" s="226" t="s">
        <v>3973</v>
      </c>
      <c r="D1550" s="224"/>
      <c r="E1550" s="224"/>
      <c r="F1550" s="224"/>
      <c r="G1550" s="224"/>
      <c r="H1550" s="224"/>
      <c r="I1550" s="224"/>
      <c r="J1550" s="224"/>
    </row>
    <row r="1551" spans="1:10" ht="25.5">
      <c r="A1551" s="223">
        <v>1551</v>
      </c>
      <c r="B1551" s="225" t="s">
        <v>3974</v>
      </c>
      <c r="C1551" s="226" t="s">
        <v>3975</v>
      </c>
      <c r="D1551" s="224"/>
      <c r="E1551" s="224"/>
      <c r="F1551" s="224"/>
      <c r="G1551" s="224"/>
      <c r="H1551" s="224"/>
      <c r="I1551" s="224"/>
      <c r="J1551" s="224"/>
    </row>
    <row r="1552" spans="1:10" ht="25.5">
      <c r="A1552" s="223">
        <v>1552</v>
      </c>
      <c r="B1552" s="225" t="s">
        <v>1772</v>
      </c>
      <c r="C1552" s="226" t="s">
        <v>3976</v>
      </c>
      <c r="D1552" s="224"/>
      <c r="E1552" s="224"/>
      <c r="F1552" s="224"/>
      <c r="G1552" s="224"/>
      <c r="H1552" s="224"/>
      <c r="I1552" s="224"/>
      <c r="J1552" s="224"/>
    </row>
    <row r="1553" spans="1:10">
      <c r="A1553" s="223">
        <v>1553</v>
      </c>
      <c r="B1553" s="225" t="s">
        <v>1773</v>
      </c>
      <c r="C1553" s="226" t="s">
        <v>3977</v>
      </c>
      <c r="D1553" s="224"/>
      <c r="E1553" s="224"/>
      <c r="F1553" s="224"/>
      <c r="G1553" s="224"/>
      <c r="H1553" s="224"/>
      <c r="I1553" s="224"/>
      <c r="J1553" s="224"/>
    </row>
    <row r="1554" spans="1:10">
      <c r="A1554" s="223">
        <v>1554</v>
      </c>
      <c r="B1554" s="225" t="s">
        <v>1774</v>
      </c>
      <c r="C1554" s="226" t="s">
        <v>3978</v>
      </c>
      <c r="D1554" s="224"/>
      <c r="E1554" s="224"/>
      <c r="F1554" s="224"/>
      <c r="G1554" s="224"/>
      <c r="H1554" s="224"/>
      <c r="I1554" s="224"/>
      <c r="J1554" s="224"/>
    </row>
    <row r="1555" spans="1:10">
      <c r="A1555" s="223">
        <v>1555</v>
      </c>
      <c r="B1555" s="225" t="s">
        <v>1775</v>
      </c>
      <c r="C1555" s="226" t="s">
        <v>3979</v>
      </c>
      <c r="D1555" s="224"/>
      <c r="E1555" s="224"/>
      <c r="F1555" s="224"/>
      <c r="G1555" s="224"/>
      <c r="H1555" s="224"/>
      <c r="I1555" s="224"/>
      <c r="J1555" s="224"/>
    </row>
    <row r="1556" spans="1:10" ht="25.5">
      <c r="A1556" s="223">
        <v>1556</v>
      </c>
      <c r="B1556" s="225" t="s">
        <v>3980</v>
      </c>
      <c r="C1556" s="226" t="s">
        <v>3981</v>
      </c>
      <c r="D1556" s="224"/>
      <c r="E1556" s="224"/>
      <c r="F1556" s="224"/>
      <c r="G1556" s="224"/>
      <c r="H1556" s="224"/>
      <c r="I1556" s="224"/>
      <c r="J1556" s="224"/>
    </row>
    <row r="1557" spans="1:10">
      <c r="A1557" s="223">
        <v>1557</v>
      </c>
      <c r="B1557" s="225" t="s">
        <v>3982</v>
      </c>
      <c r="C1557" s="226" t="s">
        <v>3983</v>
      </c>
      <c r="D1557" s="224"/>
      <c r="E1557" s="224"/>
      <c r="F1557" s="224"/>
      <c r="G1557" s="224"/>
      <c r="H1557" s="224"/>
      <c r="I1557" s="224"/>
      <c r="J1557" s="224"/>
    </row>
    <row r="1558" spans="1:10">
      <c r="A1558" s="223">
        <v>1558</v>
      </c>
      <c r="B1558" s="225" t="s">
        <v>3984</v>
      </c>
      <c r="C1558" s="226" t="s">
        <v>3985</v>
      </c>
      <c r="D1558" s="224"/>
      <c r="E1558" s="224"/>
      <c r="F1558" s="224"/>
      <c r="G1558" s="224"/>
      <c r="H1558" s="224"/>
      <c r="I1558" s="224"/>
      <c r="J1558" s="224"/>
    </row>
    <row r="1559" spans="1:10">
      <c r="A1559" s="223">
        <v>1559</v>
      </c>
      <c r="B1559" s="225" t="s">
        <v>3986</v>
      </c>
      <c r="C1559" s="226" t="s">
        <v>3987</v>
      </c>
      <c r="D1559" s="224"/>
      <c r="E1559" s="224"/>
      <c r="F1559" s="224"/>
      <c r="G1559" s="224"/>
      <c r="H1559" s="224"/>
      <c r="I1559" s="224"/>
      <c r="J1559" s="224"/>
    </row>
    <row r="1560" spans="1:10">
      <c r="A1560" s="223">
        <v>1560</v>
      </c>
      <c r="B1560" s="225" t="s">
        <v>3988</v>
      </c>
      <c r="C1560" s="226" t="s">
        <v>3989</v>
      </c>
      <c r="D1560" s="224"/>
      <c r="E1560" s="224"/>
      <c r="F1560" s="224"/>
      <c r="G1560" s="224"/>
      <c r="H1560" s="224"/>
      <c r="I1560" s="224"/>
      <c r="J1560" s="224"/>
    </row>
    <row r="1561" spans="1:10">
      <c r="A1561" s="223">
        <v>1561</v>
      </c>
      <c r="B1561" s="225" t="s">
        <v>3990</v>
      </c>
      <c r="C1561" s="226" t="s">
        <v>3991</v>
      </c>
      <c r="D1561" s="224"/>
      <c r="E1561" s="224"/>
      <c r="F1561" s="224"/>
      <c r="G1561" s="224"/>
      <c r="H1561" s="224"/>
      <c r="I1561" s="224"/>
      <c r="J1561" s="224"/>
    </row>
    <row r="1562" spans="1:10" ht="25.5">
      <c r="A1562" s="223">
        <v>1562</v>
      </c>
      <c r="B1562" s="225" t="s">
        <v>3992</v>
      </c>
      <c r="C1562" s="226" t="s">
        <v>3993</v>
      </c>
      <c r="D1562" s="224"/>
      <c r="E1562" s="224"/>
      <c r="F1562" s="224"/>
      <c r="G1562" s="224"/>
      <c r="H1562" s="224"/>
      <c r="I1562" s="224"/>
      <c r="J1562" s="224"/>
    </row>
    <row r="1563" spans="1:10">
      <c r="A1563" s="223">
        <v>1563</v>
      </c>
      <c r="B1563" s="225" t="s">
        <v>3994</v>
      </c>
      <c r="C1563" s="226" t="s">
        <v>3995</v>
      </c>
      <c r="D1563" s="224"/>
      <c r="E1563" s="224"/>
      <c r="F1563" s="224"/>
      <c r="G1563" s="224"/>
      <c r="H1563" s="224"/>
      <c r="I1563" s="224"/>
      <c r="J1563" s="224"/>
    </row>
    <row r="1564" spans="1:10">
      <c r="A1564" s="223">
        <v>1564</v>
      </c>
      <c r="B1564" s="225" t="s">
        <v>3996</v>
      </c>
      <c r="C1564" s="226" t="s">
        <v>3995</v>
      </c>
      <c r="D1564" s="224"/>
      <c r="E1564" s="224"/>
      <c r="F1564" s="224"/>
      <c r="G1564" s="224"/>
      <c r="H1564" s="224"/>
      <c r="I1564" s="224"/>
      <c r="J1564" s="224"/>
    </row>
    <row r="1565" spans="1:10">
      <c r="A1565" s="223">
        <v>1565</v>
      </c>
      <c r="B1565" s="225" t="s">
        <v>1776</v>
      </c>
      <c r="C1565" s="226" t="s">
        <v>3997</v>
      </c>
      <c r="D1565" s="224"/>
      <c r="E1565" s="224"/>
      <c r="F1565" s="224"/>
      <c r="G1565" s="224"/>
      <c r="H1565" s="224"/>
      <c r="I1565" s="224"/>
      <c r="J1565" s="224"/>
    </row>
    <row r="1566" spans="1:10">
      <c r="A1566" s="223">
        <v>1566</v>
      </c>
      <c r="B1566" s="225" t="s">
        <v>1777</v>
      </c>
      <c r="C1566" s="226" t="s">
        <v>3998</v>
      </c>
      <c r="D1566" s="224"/>
      <c r="E1566" s="224"/>
      <c r="F1566" s="224"/>
      <c r="G1566" s="224"/>
      <c r="H1566" s="224"/>
      <c r="I1566" s="224"/>
      <c r="J1566" s="224"/>
    </row>
    <row r="1567" spans="1:10" ht="25.5">
      <c r="A1567" s="223">
        <v>1567</v>
      </c>
      <c r="B1567" s="225" t="s">
        <v>1778</v>
      </c>
      <c r="C1567" s="226" t="s">
        <v>3999</v>
      </c>
      <c r="D1567" s="224"/>
      <c r="E1567" s="224"/>
      <c r="F1567" s="224"/>
      <c r="G1567" s="224"/>
      <c r="H1567" s="224"/>
      <c r="I1567" s="224"/>
      <c r="J1567" s="224"/>
    </row>
    <row r="1568" spans="1:10">
      <c r="A1568" s="223">
        <v>1568</v>
      </c>
      <c r="B1568" s="225" t="s">
        <v>1779</v>
      </c>
      <c r="C1568" s="226" t="s">
        <v>4000</v>
      </c>
      <c r="D1568" s="224"/>
      <c r="E1568" s="224"/>
      <c r="F1568" s="224"/>
      <c r="G1568" s="224"/>
      <c r="H1568" s="224"/>
      <c r="I1568" s="224"/>
      <c r="J1568" s="224"/>
    </row>
    <row r="1569" spans="1:10">
      <c r="A1569" s="223">
        <v>1569</v>
      </c>
      <c r="B1569" s="225" t="s">
        <v>1780</v>
      </c>
      <c r="C1569" s="226" t="s">
        <v>4001</v>
      </c>
      <c r="D1569" s="224"/>
      <c r="E1569" s="224"/>
      <c r="F1569" s="224"/>
      <c r="G1569" s="224"/>
      <c r="H1569" s="224"/>
      <c r="I1569" s="224"/>
      <c r="J1569" s="224"/>
    </row>
    <row r="1570" spans="1:10">
      <c r="A1570" s="223">
        <v>1570</v>
      </c>
      <c r="B1570" s="225" t="s">
        <v>1781</v>
      </c>
      <c r="C1570" s="226" t="s">
        <v>4002</v>
      </c>
      <c r="D1570" s="224"/>
      <c r="E1570" s="224"/>
      <c r="F1570" s="224"/>
      <c r="G1570" s="224"/>
      <c r="H1570" s="224"/>
      <c r="I1570" s="224"/>
      <c r="J1570" s="224"/>
    </row>
    <row r="1571" spans="1:10">
      <c r="A1571" s="223">
        <v>1571</v>
      </c>
      <c r="B1571" s="225" t="s">
        <v>1782</v>
      </c>
      <c r="C1571" s="226" t="s">
        <v>4002</v>
      </c>
      <c r="D1571" s="224"/>
      <c r="E1571" s="224"/>
      <c r="F1571" s="224"/>
      <c r="G1571" s="224"/>
      <c r="H1571" s="224"/>
      <c r="I1571" s="224"/>
      <c r="J1571" s="224"/>
    </row>
    <row r="1572" spans="1:10">
      <c r="A1572" s="223">
        <v>1572</v>
      </c>
      <c r="B1572" s="225" t="s">
        <v>4003</v>
      </c>
      <c r="C1572" s="226" t="s">
        <v>4002</v>
      </c>
      <c r="D1572" s="224"/>
      <c r="E1572" s="224"/>
      <c r="F1572" s="224"/>
      <c r="G1572" s="224"/>
      <c r="H1572" s="224"/>
      <c r="I1572" s="224"/>
      <c r="J1572" s="224"/>
    </row>
    <row r="1573" spans="1:10">
      <c r="A1573" s="223">
        <v>1573</v>
      </c>
      <c r="B1573" s="225" t="s">
        <v>1783</v>
      </c>
      <c r="C1573" s="226" t="s">
        <v>4004</v>
      </c>
      <c r="D1573" s="224"/>
      <c r="E1573" s="224"/>
      <c r="F1573" s="224"/>
      <c r="G1573" s="224"/>
      <c r="H1573" s="224"/>
      <c r="I1573" s="224"/>
      <c r="J1573" s="224"/>
    </row>
    <row r="1574" spans="1:10" ht="25.5">
      <c r="A1574" s="223">
        <v>1574</v>
      </c>
      <c r="B1574" s="225" t="s">
        <v>1784</v>
      </c>
      <c r="C1574" s="226" t="s">
        <v>4005</v>
      </c>
      <c r="D1574" s="224"/>
      <c r="E1574" s="224"/>
      <c r="F1574" s="224"/>
      <c r="G1574" s="224"/>
      <c r="H1574" s="224"/>
      <c r="I1574" s="224"/>
      <c r="J1574" s="224"/>
    </row>
    <row r="1575" spans="1:10">
      <c r="A1575" s="223">
        <v>1575</v>
      </c>
      <c r="B1575" s="225" t="s">
        <v>1785</v>
      </c>
      <c r="C1575" s="226" t="s">
        <v>4006</v>
      </c>
      <c r="D1575" s="224"/>
      <c r="E1575" s="224"/>
      <c r="F1575" s="224"/>
      <c r="G1575" s="224"/>
      <c r="H1575" s="224"/>
      <c r="I1575" s="224"/>
      <c r="J1575" s="224"/>
    </row>
    <row r="1576" spans="1:10">
      <c r="A1576" s="223">
        <v>1576</v>
      </c>
      <c r="B1576" s="225" t="s">
        <v>1786</v>
      </c>
      <c r="C1576" s="226" t="s">
        <v>4006</v>
      </c>
      <c r="D1576" s="224"/>
      <c r="E1576" s="224"/>
      <c r="F1576" s="224"/>
      <c r="G1576" s="224"/>
      <c r="H1576" s="224"/>
      <c r="I1576" s="224"/>
      <c r="J1576" s="224"/>
    </row>
    <row r="1577" spans="1:10">
      <c r="A1577" s="223">
        <v>1577</v>
      </c>
      <c r="B1577" s="225" t="s">
        <v>1787</v>
      </c>
      <c r="C1577" s="226" t="s">
        <v>4007</v>
      </c>
      <c r="D1577" s="224"/>
      <c r="E1577" s="224"/>
      <c r="F1577" s="224"/>
      <c r="G1577" s="224"/>
      <c r="H1577" s="224"/>
      <c r="I1577" s="224"/>
      <c r="J1577" s="224"/>
    </row>
    <row r="1578" spans="1:10">
      <c r="A1578" s="223">
        <v>1578</v>
      </c>
      <c r="B1578" s="225" t="s">
        <v>1788</v>
      </c>
      <c r="C1578" s="226" t="s">
        <v>1789</v>
      </c>
      <c r="D1578" s="224"/>
      <c r="E1578" s="224"/>
      <c r="F1578" s="224"/>
      <c r="G1578" s="224"/>
      <c r="H1578" s="224"/>
      <c r="I1578" s="224"/>
      <c r="J1578" s="224"/>
    </row>
    <row r="1579" spans="1:10">
      <c r="A1579" s="223">
        <v>1579</v>
      </c>
      <c r="B1579" s="225" t="s">
        <v>1790</v>
      </c>
      <c r="C1579" s="226" t="s">
        <v>4008</v>
      </c>
      <c r="D1579" s="224"/>
      <c r="E1579" s="224"/>
      <c r="F1579" s="224"/>
      <c r="G1579" s="224"/>
      <c r="H1579" s="224"/>
      <c r="I1579" s="224"/>
      <c r="J1579" s="224"/>
    </row>
    <row r="1580" spans="1:10">
      <c r="A1580" s="223">
        <v>1580</v>
      </c>
      <c r="B1580" s="225" t="s">
        <v>1791</v>
      </c>
      <c r="C1580" s="226" t="s">
        <v>1792</v>
      </c>
      <c r="D1580" s="224"/>
      <c r="E1580" s="224"/>
      <c r="F1580" s="224"/>
      <c r="G1580" s="224"/>
      <c r="H1580" s="224"/>
      <c r="I1580" s="224"/>
      <c r="J1580" s="224"/>
    </row>
    <row r="1581" spans="1:10">
      <c r="A1581" s="223">
        <v>1581</v>
      </c>
      <c r="B1581" s="225" t="s">
        <v>1793</v>
      </c>
      <c r="C1581" s="226" t="s">
        <v>1792</v>
      </c>
      <c r="D1581" s="224"/>
      <c r="E1581" s="224"/>
      <c r="F1581" s="224"/>
      <c r="G1581" s="224"/>
      <c r="H1581" s="224"/>
      <c r="I1581" s="224"/>
      <c r="J1581" s="224"/>
    </row>
    <row r="1582" spans="1:10">
      <c r="A1582" s="223">
        <v>1582</v>
      </c>
      <c r="B1582" s="225" t="s">
        <v>1794</v>
      </c>
      <c r="C1582" s="226" t="s">
        <v>1792</v>
      </c>
      <c r="D1582" s="224"/>
      <c r="E1582" s="224"/>
      <c r="F1582" s="224"/>
      <c r="G1582" s="224"/>
      <c r="H1582" s="224"/>
      <c r="I1582" s="224"/>
      <c r="J1582" s="224"/>
    </row>
    <row r="1583" spans="1:10">
      <c r="A1583" s="223">
        <v>1583</v>
      </c>
      <c r="B1583" s="225" t="s">
        <v>1795</v>
      </c>
      <c r="C1583" s="226" t="s">
        <v>1796</v>
      </c>
      <c r="D1583" s="224"/>
      <c r="E1583" s="224"/>
      <c r="F1583" s="224"/>
      <c r="G1583" s="224"/>
      <c r="H1583" s="224"/>
      <c r="I1583" s="224"/>
      <c r="J1583" s="224"/>
    </row>
    <row r="1584" spans="1:10">
      <c r="A1584" s="223">
        <v>1584</v>
      </c>
      <c r="B1584" s="225" t="s">
        <v>1797</v>
      </c>
      <c r="C1584" s="226" t="s">
        <v>1796</v>
      </c>
      <c r="D1584" s="224"/>
      <c r="E1584" s="224"/>
      <c r="F1584" s="224"/>
      <c r="G1584" s="224"/>
      <c r="H1584" s="224"/>
      <c r="I1584" s="224"/>
      <c r="J1584" s="224"/>
    </row>
    <row r="1585" spans="1:10">
      <c r="A1585" s="223">
        <v>1585</v>
      </c>
      <c r="B1585" s="225" t="s">
        <v>1798</v>
      </c>
      <c r="C1585" s="226" t="s">
        <v>1796</v>
      </c>
      <c r="D1585" s="224"/>
      <c r="E1585" s="224"/>
      <c r="F1585" s="224"/>
      <c r="G1585" s="224"/>
      <c r="H1585" s="224"/>
      <c r="I1585" s="224"/>
      <c r="J1585" s="224"/>
    </row>
    <row r="1586" spans="1:10">
      <c r="A1586" s="223">
        <v>1586</v>
      </c>
      <c r="B1586" s="225" t="s">
        <v>1799</v>
      </c>
      <c r="C1586" s="226" t="s">
        <v>1800</v>
      </c>
      <c r="D1586" s="224"/>
      <c r="E1586" s="224"/>
      <c r="F1586" s="224"/>
      <c r="G1586" s="224"/>
      <c r="H1586" s="224"/>
      <c r="I1586" s="224"/>
      <c r="J1586" s="224"/>
    </row>
    <row r="1587" spans="1:10">
      <c r="A1587" s="223">
        <v>1587</v>
      </c>
      <c r="B1587" s="225" t="s">
        <v>4009</v>
      </c>
      <c r="C1587" s="226" t="s">
        <v>1800</v>
      </c>
      <c r="D1587" s="224"/>
      <c r="E1587" s="224"/>
      <c r="F1587" s="224"/>
      <c r="G1587" s="224"/>
      <c r="H1587" s="224"/>
      <c r="I1587" s="224"/>
      <c r="J1587" s="224"/>
    </row>
    <row r="1588" spans="1:10">
      <c r="A1588" s="223">
        <v>1588</v>
      </c>
      <c r="B1588" s="225" t="s">
        <v>4010</v>
      </c>
      <c r="C1588" s="226" t="s">
        <v>4011</v>
      </c>
      <c r="D1588" s="224"/>
      <c r="E1588" s="224"/>
      <c r="F1588" s="224"/>
      <c r="G1588" s="224"/>
      <c r="H1588" s="224"/>
      <c r="I1588" s="224"/>
      <c r="J1588" s="224"/>
    </row>
    <row r="1589" spans="1:10">
      <c r="A1589" s="223">
        <v>1589</v>
      </c>
      <c r="B1589" s="225" t="s">
        <v>4012</v>
      </c>
      <c r="C1589" s="226" t="s">
        <v>4013</v>
      </c>
      <c r="D1589" s="224"/>
      <c r="E1589" s="224"/>
      <c r="F1589" s="224"/>
      <c r="G1589" s="224"/>
      <c r="H1589" s="224"/>
      <c r="I1589" s="224"/>
      <c r="J1589" s="224"/>
    </row>
    <row r="1590" spans="1:10">
      <c r="A1590" s="223">
        <v>1590</v>
      </c>
      <c r="B1590" s="225" t="s">
        <v>1801</v>
      </c>
      <c r="C1590" s="226" t="s">
        <v>4014</v>
      </c>
      <c r="D1590" s="224"/>
      <c r="E1590" s="224"/>
      <c r="F1590" s="224"/>
      <c r="G1590" s="224"/>
      <c r="H1590" s="224"/>
      <c r="I1590" s="224"/>
      <c r="J1590" s="224"/>
    </row>
    <row r="1591" spans="1:10">
      <c r="A1591" s="223">
        <v>1591</v>
      </c>
      <c r="B1591" s="225" t="s">
        <v>1802</v>
      </c>
      <c r="C1591" s="226" t="s">
        <v>4015</v>
      </c>
      <c r="D1591" s="224"/>
      <c r="E1591" s="224"/>
      <c r="F1591" s="224"/>
      <c r="G1591" s="224"/>
      <c r="H1591" s="224"/>
      <c r="I1591" s="224"/>
      <c r="J1591" s="224"/>
    </row>
    <row r="1592" spans="1:10">
      <c r="A1592" s="223">
        <v>1592</v>
      </c>
      <c r="B1592" s="225" t="s">
        <v>1803</v>
      </c>
      <c r="C1592" s="226" t="s">
        <v>1804</v>
      </c>
      <c r="D1592" s="224"/>
      <c r="E1592" s="224"/>
      <c r="F1592" s="224"/>
      <c r="G1592" s="224"/>
      <c r="H1592" s="224"/>
      <c r="I1592" s="224"/>
      <c r="J1592" s="224"/>
    </row>
    <row r="1593" spans="1:10">
      <c r="A1593" s="223">
        <v>1593</v>
      </c>
      <c r="B1593" s="225" t="s">
        <v>1805</v>
      </c>
      <c r="C1593" s="226" t="s">
        <v>1804</v>
      </c>
      <c r="D1593" s="224"/>
      <c r="E1593" s="224"/>
      <c r="F1593" s="224"/>
      <c r="G1593" s="224"/>
      <c r="H1593" s="224"/>
      <c r="I1593" s="224"/>
      <c r="J1593" s="224"/>
    </row>
    <row r="1594" spans="1:10">
      <c r="A1594" s="223">
        <v>1594</v>
      </c>
      <c r="B1594" s="225" t="s">
        <v>1806</v>
      </c>
      <c r="C1594" s="226" t="s">
        <v>4016</v>
      </c>
      <c r="D1594" s="224"/>
      <c r="E1594" s="224"/>
      <c r="F1594" s="224"/>
      <c r="G1594" s="224"/>
      <c r="H1594" s="224"/>
      <c r="I1594" s="224"/>
      <c r="J1594" s="224"/>
    </row>
    <row r="1595" spans="1:10">
      <c r="A1595" s="223">
        <v>1595</v>
      </c>
      <c r="B1595" s="225" t="s">
        <v>1807</v>
      </c>
      <c r="C1595" s="226" t="s">
        <v>4016</v>
      </c>
      <c r="D1595" s="224"/>
      <c r="E1595" s="224"/>
      <c r="F1595" s="224"/>
      <c r="G1595" s="224"/>
      <c r="H1595" s="224"/>
      <c r="I1595" s="224"/>
      <c r="J1595" s="224"/>
    </row>
    <row r="1596" spans="1:10" ht="25.5">
      <c r="A1596" s="223">
        <v>1596</v>
      </c>
      <c r="B1596" s="225" t="s">
        <v>1808</v>
      </c>
      <c r="C1596" s="226" t="s">
        <v>4017</v>
      </c>
      <c r="D1596" s="224"/>
      <c r="E1596" s="224"/>
      <c r="F1596" s="224"/>
      <c r="G1596" s="224"/>
      <c r="H1596" s="224"/>
      <c r="I1596" s="224"/>
      <c r="J1596" s="224"/>
    </row>
    <row r="1597" spans="1:10">
      <c r="A1597" s="223">
        <v>1597</v>
      </c>
      <c r="B1597" s="225" t="s">
        <v>1809</v>
      </c>
      <c r="C1597" s="226" t="s">
        <v>4018</v>
      </c>
      <c r="D1597" s="224"/>
      <c r="E1597" s="224"/>
      <c r="F1597" s="224"/>
      <c r="G1597" s="224"/>
      <c r="H1597" s="224"/>
      <c r="I1597" s="224"/>
      <c r="J1597" s="224"/>
    </row>
    <row r="1598" spans="1:10">
      <c r="A1598" s="223">
        <v>1598</v>
      </c>
      <c r="B1598" s="225" t="s">
        <v>4019</v>
      </c>
      <c r="C1598" s="226" t="s">
        <v>4020</v>
      </c>
      <c r="D1598" s="224"/>
      <c r="E1598" s="224"/>
      <c r="F1598" s="224"/>
      <c r="G1598" s="224"/>
      <c r="H1598" s="224"/>
      <c r="I1598" s="224"/>
      <c r="J1598" s="224"/>
    </row>
    <row r="1599" spans="1:10">
      <c r="A1599" s="223">
        <v>1599</v>
      </c>
      <c r="B1599" s="225" t="s">
        <v>4021</v>
      </c>
      <c r="C1599" s="226" t="s">
        <v>4022</v>
      </c>
      <c r="D1599" s="224"/>
      <c r="E1599" s="224"/>
      <c r="F1599" s="224"/>
      <c r="G1599" s="224"/>
      <c r="H1599" s="224"/>
      <c r="I1599" s="224"/>
      <c r="J1599" s="224"/>
    </row>
    <row r="1600" spans="1:10">
      <c r="A1600" s="223">
        <v>1600</v>
      </c>
      <c r="B1600" s="225" t="s">
        <v>1810</v>
      </c>
      <c r="C1600" s="226" t="s">
        <v>4023</v>
      </c>
      <c r="D1600" s="224"/>
      <c r="E1600" s="224"/>
      <c r="F1600" s="224"/>
      <c r="G1600" s="224"/>
      <c r="H1600" s="224"/>
      <c r="I1600" s="224"/>
      <c r="J1600" s="224"/>
    </row>
    <row r="1601" spans="1:10">
      <c r="A1601" s="223">
        <v>1601</v>
      </c>
      <c r="B1601" s="225" t="s">
        <v>1811</v>
      </c>
      <c r="C1601" s="226" t="s">
        <v>4023</v>
      </c>
      <c r="D1601" s="224"/>
      <c r="E1601" s="224"/>
      <c r="F1601" s="224"/>
      <c r="G1601" s="224"/>
      <c r="H1601" s="224"/>
      <c r="I1601" s="224"/>
      <c r="J1601" s="224"/>
    </row>
    <row r="1602" spans="1:10">
      <c r="A1602" s="223">
        <v>1602</v>
      </c>
      <c r="B1602" s="225" t="s">
        <v>4024</v>
      </c>
      <c r="C1602" s="226" t="s">
        <v>4025</v>
      </c>
      <c r="D1602" s="224"/>
      <c r="E1602" s="224"/>
      <c r="F1602" s="224"/>
      <c r="G1602" s="224"/>
      <c r="H1602" s="224"/>
      <c r="I1602" s="224"/>
      <c r="J1602" s="224"/>
    </row>
    <row r="1603" spans="1:10">
      <c r="A1603" s="223">
        <v>1603</v>
      </c>
      <c r="B1603" s="225" t="s">
        <v>4026</v>
      </c>
      <c r="C1603" s="226" t="s">
        <v>4027</v>
      </c>
      <c r="D1603" s="224"/>
      <c r="E1603" s="224"/>
      <c r="F1603" s="224"/>
      <c r="G1603" s="224"/>
      <c r="H1603" s="224"/>
      <c r="I1603" s="224"/>
      <c r="J1603" s="224"/>
    </row>
    <row r="1604" spans="1:10">
      <c r="A1604" s="223">
        <v>1604</v>
      </c>
      <c r="B1604" s="225" t="s">
        <v>4028</v>
      </c>
      <c r="C1604" s="226" t="s">
        <v>4029</v>
      </c>
      <c r="D1604" s="224"/>
      <c r="E1604" s="224"/>
      <c r="F1604" s="224"/>
      <c r="G1604" s="224"/>
      <c r="H1604" s="224"/>
      <c r="I1604" s="224"/>
      <c r="J1604" s="224"/>
    </row>
    <row r="1605" spans="1:10">
      <c r="A1605" s="223">
        <v>1605</v>
      </c>
      <c r="B1605" s="225" t="s">
        <v>1812</v>
      </c>
      <c r="C1605" s="226" t="s">
        <v>4030</v>
      </c>
      <c r="D1605" s="224"/>
      <c r="E1605" s="224"/>
      <c r="F1605" s="224"/>
      <c r="G1605" s="224"/>
      <c r="H1605" s="224"/>
      <c r="I1605" s="224"/>
      <c r="J1605" s="224"/>
    </row>
    <row r="1606" spans="1:10">
      <c r="A1606" s="223">
        <v>1606</v>
      </c>
      <c r="B1606" s="225" t="s">
        <v>1813</v>
      </c>
      <c r="C1606" s="226" t="s">
        <v>4031</v>
      </c>
      <c r="D1606" s="224"/>
      <c r="E1606" s="224"/>
      <c r="F1606" s="224"/>
      <c r="G1606" s="224"/>
      <c r="H1606" s="224"/>
      <c r="I1606" s="224"/>
      <c r="J1606" s="224"/>
    </row>
    <row r="1607" spans="1:10">
      <c r="A1607" s="223">
        <v>1607</v>
      </c>
      <c r="B1607" s="225" t="s">
        <v>1814</v>
      </c>
      <c r="C1607" s="226" t="s">
        <v>4031</v>
      </c>
      <c r="D1607" s="224"/>
      <c r="E1607" s="224"/>
      <c r="F1607" s="224"/>
      <c r="G1607" s="224"/>
      <c r="H1607" s="224"/>
      <c r="I1607" s="224"/>
      <c r="J1607" s="224"/>
    </row>
    <row r="1608" spans="1:10">
      <c r="A1608" s="223">
        <v>1608</v>
      </c>
      <c r="B1608" s="225" t="s">
        <v>1815</v>
      </c>
      <c r="C1608" s="226" t="s">
        <v>4032</v>
      </c>
      <c r="D1608" s="224"/>
      <c r="E1608" s="224"/>
      <c r="F1608" s="224"/>
      <c r="G1608" s="224"/>
      <c r="H1608" s="224"/>
      <c r="I1608" s="224"/>
      <c r="J1608" s="224"/>
    </row>
    <row r="1609" spans="1:10">
      <c r="A1609" s="223">
        <v>1609</v>
      </c>
      <c r="B1609" s="225" t="s">
        <v>1816</v>
      </c>
      <c r="C1609" s="226" t="s">
        <v>4032</v>
      </c>
      <c r="D1609" s="224"/>
      <c r="E1609" s="224"/>
      <c r="F1609" s="224"/>
      <c r="G1609" s="224"/>
      <c r="H1609" s="224"/>
      <c r="I1609" s="224"/>
      <c r="J1609" s="224"/>
    </row>
    <row r="1610" spans="1:10">
      <c r="A1610" s="223">
        <v>1610</v>
      </c>
      <c r="B1610" s="225" t="s">
        <v>1817</v>
      </c>
      <c r="C1610" s="226" t="s">
        <v>1818</v>
      </c>
      <c r="D1610" s="224"/>
      <c r="E1610" s="224"/>
      <c r="F1610" s="224"/>
      <c r="G1610" s="224"/>
      <c r="H1610" s="224"/>
      <c r="I1610" s="224"/>
      <c r="J1610" s="224"/>
    </row>
    <row r="1611" spans="1:10">
      <c r="A1611" s="223">
        <v>1611</v>
      </c>
      <c r="B1611" s="225" t="s">
        <v>1819</v>
      </c>
      <c r="C1611" s="226" t="s">
        <v>1820</v>
      </c>
      <c r="D1611" s="224"/>
      <c r="E1611" s="224"/>
      <c r="F1611" s="224"/>
      <c r="G1611" s="224"/>
      <c r="H1611" s="224"/>
      <c r="I1611" s="224"/>
      <c r="J1611" s="224"/>
    </row>
    <row r="1612" spans="1:10">
      <c r="A1612" s="223">
        <v>1612</v>
      </c>
      <c r="B1612" s="225" t="s">
        <v>1821</v>
      </c>
      <c r="C1612" s="226" t="s">
        <v>1820</v>
      </c>
      <c r="D1612" s="224"/>
      <c r="E1612" s="224"/>
      <c r="F1612" s="224"/>
      <c r="G1612" s="224"/>
      <c r="H1612" s="224"/>
      <c r="I1612" s="224"/>
      <c r="J1612" s="224"/>
    </row>
    <row r="1613" spans="1:10">
      <c r="A1613" s="223">
        <v>1613</v>
      </c>
      <c r="B1613" s="225" t="s">
        <v>1822</v>
      </c>
      <c r="C1613" s="226" t="s">
        <v>4033</v>
      </c>
      <c r="D1613" s="224"/>
      <c r="E1613" s="224"/>
      <c r="F1613" s="224"/>
      <c r="G1613" s="224"/>
      <c r="H1613" s="224"/>
      <c r="I1613" s="224"/>
      <c r="J1613" s="224"/>
    </row>
    <row r="1614" spans="1:10">
      <c r="A1614" s="223">
        <v>1614</v>
      </c>
      <c r="B1614" s="225" t="s">
        <v>1823</v>
      </c>
      <c r="C1614" s="226" t="s">
        <v>4033</v>
      </c>
      <c r="D1614" s="224"/>
      <c r="E1614" s="224"/>
      <c r="F1614" s="224"/>
      <c r="G1614" s="224"/>
      <c r="H1614" s="224"/>
      <c r="I1614" s="224"/>
      <c r="J1614" s="224"/>
    </row>
    <row r="1615" spans="1:10">
      <c r="A1615" s="223">
        <v>1615</v>
      </c>
      <c r="B1615" s="225" t="s">
        <v>1824</v>
      </c>
      <c r="C1615" s="226" t="s">
        <v>1826</v>
      </c>
      <c r="D1615" s="224"/>
      <c r="E1615" s="224"/>
      <c r="F1615" s="224"/>
      <c r="G1615" s="224"/>
      <c r="H1615" s="224"/>
      <c r="I1615" s="224"/>
      <c r="J1615" s="224"/>
    </row>
    <row r="1616" spans="1:10">
      <c r="A1616" s="223">
        <v>1616</v>
      </c>
      <c r="B1616" s="225" t="s">
        <v>1825</v>
      </c>
      <c r="C1616" s="226" t="s">
        <v>1826</v>
      </c>
      <c r="D1616" s="224"/>
      <c r="E1616" s="224"/>
      <c r="F1616" s="224"/>
      <c r="G1616" s="224"/>
      <c r="H1616" s="224"/>
      <c r="I1616" s="224"/>
      <c r="J1616" s="224"/>
    </row>
    <row r="1617" spans="1:10">
      <c r="A1617" s="223">
        <v>1617</v>
      </c>
      <c r="B1617" s="225" t="s">
        <v>4034</v>
      </c>
      <c r="C1617" s="226" t="s">
        <v>4035</v>
      </c>
      <c r="D1617" s="224"/>
      <c r="E1617" s="224"/>
      <c r="F1617" s="224"/>
      <c r="G1617" s="224"/>
      <c r="H1617" s="224"/>
      <c r="I1617" s="224"/>
      <c r="J1617" s="224"/>
    </row>
    <row r="1618" spans="1:10">
      <c r="A1618" s="223">
        <v>1618</v>
      </c>
      <c r="B1618" s="225" t="s">
        <v>4036</v>
      </c>
      <c r="C1618" s="226" t="s">
        <v>4037</v>
      </c>
      <c r="D1618" s="224"/>
      <c r="E1618" s="224"/>
      <c r="F1618" s="224"/>
      <c r="G1618" s="224"/>
      <c r="H1618" s="224"/>
      <c r="I1618" s="224"/>
      <c r="J1618" s="224"/>
    </row>
    <row r="1619" spans="1:10">
      <c r="A1619" s="223">
        <v>1619</v>
      </c>
      <c r="B1619" s="225" t="s">
        <v>1827</v>
      </c>
      <c r="C1619" s="226" t="s">
        <v>4038</v>
      </c>
      <c r="D1619" s="224"/>
      <c r="E1619" s="224"/>
      <c r="F1619" s="224"/>
      <c r="G1619" s="224"/>
      <c r="H1619" s="224"/>
      <c r="I1619" s="224"/>
      <c r="J1619" s="224"/>
    </row>
    <row r="1620" spans="1:10">
      <c r="A1620" s="223">
        <v>1620</v>
      </c>
      <c r="B1620" s="225" t="s">
        <v>1828</v>
      </c>
      <c r="C1620" s="226" t="s">
        <v>4038</v>
      </c>
      <c r="D1620" s="224"/>
      <c r="E1620" s="224"/>
      <c r="F1620" s="224"/>
      <c r="G1620" s="224"/>
      <c r="H1620" s="224"/>
      <c r="I1620" s="224"/>
      <c r="J1620" s="224"/>
    </row>
    <row r="1621" spans="1:10">
      <c r="A1621" s="223">
        <v>1621</v>
      </c>
      <c r="B1621" s="225" t="s">
        <v>1829</v>
      </c>
      <c r="C1621" s="226" t="s">
        <v>4038</v>
      </c>
      <c r="D1621" s="224"/>
      <c r="E1621" s="224"/>
      <c r="F1621" s="224"/>
      <c r="G1621" s="224"/>
      <c r="H1621" s="224"/>
      <c r="I1621" s="224"/>
      <c r="J1621" s="224"/>
    </row>
    <row r="1622" spans="1:10">
      <c r="A1622" s="223">
        <v>1622</v>
      </c>
      <c r="B1622" s="225" t="s">
        <v>1830</v>
      </c>
      <c r="C1622" s="226" t="s">
        <v>1831</v>
      </c>
      <c r="D1622" s="224"/>
      <c r="E1622" s="224"/>
      <c r="F1622" s="224"/>
      <c r="G1622" s="224"/>
      <c r="H1622" s="224"/>
      <c r="I1622" s="224"/>
      <c r="J1622" s="224"/>
    </row>
    <row r="1623" spans="1:10">
      <c r="A1623" s="223">
        <v>1623</v>
      </c>
      <c r="B1623" s="225" t="s">
        <v>1832</v>
      </c>
      <c r="C1623" s="226" t="s">
        <v>1831</v>
      </c>
      <c r="D1623" s="224"/>
      <c r="E1623" s="224"/>
      <c r="F1623" s="224"/>
      <c r="G1623" s="224"/>
      <c r="H1623" s="224"/>
      <c r="I1623" s="224"/>
      <c r="J1623" s="224"/>
    </row>
    <row r="1624" spans="1:10">
      <c r="A1624" s="223">
        <v>1624</v>
      </c>
      <c r="B1624" s="225" t="s">
        <v>1833</v>
      </c>
      <c r="C1624" s="226" t="s">
        <v>1834</v>
      </c>
      <c r="D1624" s="224"/>
      <c r="E1624" s="224"/>
      <c r="F1624" s="224"/>
      <c r="G1624" s="224"/>
      <c r="H1624" s="224"/>
      <c r="I1624" s="224"/>
      <c r="J1624" s="224"/>
    </row>
    <row r="1625" spans="1:10">
      <c r="A1625" s="223">
        <v>1625</v>
      </c>
      <c r="B1625" s="225" t="s">
        <v>1835</v>
      </c>
      <c r="C1625" s="226" t="s">
        <v>1836</v>
      </c>
      <c r="D1625" s="224"/>
      <c r="E1625" s="224"/>
      <c r="F1625" s="224"/>
      <c r="G1625" s="224"/>
      <c r="H1625" s="224"/>
      <c r="I1625" s="224"/>
      <c r="J1625" s="224"/>
    </row>
    <row r="1626" spans="1:10">
      <c r="A1626" s="223">
        <v>1626</v>
      </c>
      <c r="B1626" s="225" t="s">
        <v>1837</v>
      </c>
      <c r="C1626" s="226" t="s">
        <v>1838</v>
      </c>
      <c r="D1626" s="224"/>
      <c r="E1626" s="224"/>
      <c r="F1626" s="224"/>
      <c r="G1626" s="224"/>
      <c r="H1626" s="224"/>
      <c r="I1626" s="224"/>
      <c r="J1626" s="224"/>
    </row>
    <row r="1627" spans="1:10">
      <c r="A1627" s="223">
        <v>1627</v>
      </c>
      <c r="B1627" s="225" t="s">
        <v>4039</v>
      </c>
      <c r="C1627" s="226" t="s">
        <v>1838</v>
      </c>
      <c r="D1627" s="224"/>
      <c r="E1627" s="224"/>
      <c r="F1627" s="224"/>
      <c r="G1627" s="224"/>
      <c r="H1627" s="224"/>
      <c r="I1627" s="224"/>
      <c r="J1627" s="224"/>
    </row>
    <row r="1628" spans="1:10">
      <c r="A1628" s="223">
        <v>1628</v>
      </c>
      <c r="B1628" s="225" t="s">
        <v>4040</v>
      </c>
      <c r="C1628" s="226" t="s">
        <v>1838</v>
      </c>
      <c r="D1628" s="224"/>
      <c r="E1628" s="224"/>
      <c r="F1628" s="224"/>
      <c r="G1628" s="224"/>
      <c r="H1628" s="224"/>
      <c r="I1628" s="224"/>
      <c r="J1628" s="224"/>
    </row>
    <row r="1629" spans="1:10">
      <c r="A1629" s="223">
        <v>1629</v>
      </c>
      <c r="B1629" s="225" t="s">
        <v>1839</v>
      </c>
      <c r="C1629" s="226" t="s">
        <v>4041</v>
      </c>
      <c r="D1629" s="224"/>
      <c r="E1629" s="224"/>
      <c r="F1629" s="224"/>
      <c r="G1629" s="224"/>
      <c r="H1629" s="224"/>
      <c r="I1629" s="224"/>
      <c r="J1629" s="224"/>
    </row>
    <row r="1630" spans="1:10">
      <c r="A1630" s="223">
        <v>1630</v>
      </c>
      <c r="B1630" s="225" t="s">
        <v>4042</v>
      </c>
      <c r="C1630" s="226" t="s">
        <v>4041</v>
      </c>
      <c r="D1630" s="224"/>
      <c r="E1630" s="224"/>
      <c r="F1630" s="224"/>
      <c r="G1630" s="224"/>
      <c r="H1630" s="224"/>
      <c r="I1630" s="224"/>
      <c r="J1630" s="224"/>
    </row>
    <row r="1631" spans="1:10">
      <c r="A1631" s="223">
        <v>1631</v>
      </c>
      <c r="B1631" s="225" t="s">
        <v>4043</v>
      </c>
      <c r="C1631" s="226" t="s">
        <v>4041</v>
      </c>
      <c r="D1631" s="224"/>
      <c r="E1631" s="224"/>
      <c r="F1631" s="224"/>
      <c r="G1631" s="224"/>
      <c r="H1631" s="224"/>
      <c r="I1631" s="224"/>
      <c r="J1631" s="224"/>
    </row>
    <row r="1632" spans="1:10">
      <c r="A1632" s="223">
        <v>1632</v>
      </c>
      <c r="B1632" s="225" t="s">
        <v>1840</v>
      </c>
      <c r="C1632" s="226" t="s">
        <v>4044</v>
      </c>
      <c r="D1632" s="224"/>
      <c r="E1632" s="224"/>
      <c r="F1632" s="224"/>
      <c r="G1632" s="224"/>
      <c r="H1632" s="224"/>
      <c r="I1632" s="224"/>
      <c r="J1632" s="224"/>
    </row>
    <row r="1633" spans="1:10">
      <c r="A1633" s="223">
        <v>1633</v>
      </c>
      <c r="B1633" s="225" t="s">
        <v>1841</v>
      </c>
      <c r="C1633" s="226" t="s">
        <v>1842</v>
      </c>
      <c r="D1633" s="224"/>
      <c r="E1633" s="224"/>
      <c r="F1633" s="224"/>
      <c r="G1633" s="224"/>
      <c r="H1633" s="224"/>
      <c r="I1633" s="224"/>
      <c r="J1633" s="224"/>
    </row>
    <row r="1634" spans="1:10">
      <c r="A1634" s="223">
        <v>1634</v>
      </c>
      <c r="B1634" s="225" t="s">
        <v>1843</v>
      </c>
      <c r="C1634" s="226" t="s">
        <v>1844</v>
      </c>
      <c r="D1634" s="224"/>
      <c r="E1634" s="224"/>
      <c r="F1634" s="224"/>
      <c r="G1634" s="224"/>
      <c r="H1634" s="224"/>
      <c r="I1634" s="224"/>
      <c r="J1634" s="224"/>
    </row>
    <row r="1635" spans="1:10">
      <c r="A1635" s="223">
        <v>1635</v>
      </c>
      <c r="B1635" s="225" t="s">
        <v>1845</v>
      </c>
      <c r="C1635" s="226" t="s">
        <v>1844</v>
      </c>
      <c r="D1635" s="224"/>
      <c r="E1635" s="224"/>
      <c r="F1635" s="224"/>
      <c r="G1635" s="224"/>
      <c r="H1635" s="224"/>
      <c r="I1635" s="224"/>
      <c r="J1635" s="224"/>
    </row>
    <row r="1636" spans="1:10">
      <c r="A1636" s="223">
        <v>1636</v>
      </c>
      <c r="B1636" s="225" t="s">
        <v>1846</v>
      </c>
      <c r="C1636" s="226" t="s">
        <v>4045</v>
      </c>
      <c r="D1636" s="224"/>
      <c r="E1636" s="224"/>
      <c r="F1636" s="224"/>
      <c r="G1636" s="224"/>
      <c r="H1636" s="224"/>
      <c r="I1636" s="224"/>
      <c r="J1636" s="224"/>
    </row>
    <row r="1637" spans="1:10">
      <c r="A1637" s="223">
        <v>1637</v>
      </c>
      <c r="B1637" s="225" t="s">
        <v>1847</v>
      </c>
      <c r="C1637" s="226" t="s">
        <v>4045</v>
      </c>
      <c r="D1637" s="224"/>
      <c r="E1637" s="224"/>
      <c r="F1637" s="224"/>
      <c r="G1637" s="224"/>
      <c r="H1637" s="224"/>
      <c r="I1637" s="224"/>
      <c r="J1637" s="224"/>
    </row>
    <row r="1638" spans="1:10">
      <c r="A1638" s="223">
        <v>1638</v>
      </c>
      <c r="B1638" s="225" t="s">
        <v>1848</v>
      </c>
      <c r="C1638" s="226" t="s">
        <v>4046</v>
      </c>
      <c r="D1638" s="224"/>
      <c r="E1638" s="224"/>
      <c r="F1638" s="224"/>
      <c r="G1638" s="224"/>
      <c r="H1638" s="224"/>
      <c r="I1638" s="224"/>
      <c r="J1638" s="224"/>
    </row>
    <row r="1639" spans="1:10">
      <c r="A1639" s="223">
        <v>1639</v>
      </c>
      <c r="B1639" s="225" t="s">
        <v>1849</v>
      </c>
      <c r="C1639" s="226" t="s">
        <v>4046</v>
      </c>
      <c r="D1639" s="224"/>
      <c r="E1639" s="224"/>
      <c r="F1639" s="224"/>
      <c r="G1639" s="224"/>
      <c r="H1639" s="224"/>
      <c r="I1639" s="224"/>
      <c r="J1639" s="224"/>
    </row>
    <row r="1640" spans="1:10">
      <c r="A1640" s="223">
        <v>1640</v>
      </c>
      <c r="B1640" s="225" t="s">
        <v>1850</v>
      </c>
      <c r="C1640" s="226" t="s">
        <v>1851</v>
      </c>
      <c r="D1640" s="224"/>
      <c r="E1640" s="224"/>
      <c r="F1640" s="224"/>
      <c r="G1640" s="224"/>
      <c r="H1640" s="224"/>
      <c r="I1640" s="224"/>
      <c r="J1640" s="224"/>
    </row>
    <row r="1641" spans="1:10">
      <c r="A1641" s="223">
        <v>1641</v>
      </c>
      <c r="B1641" s="225" t="s">
        <v>1852</v>
      </c>
      <c r="C1641" s="226" t="s">
        <v>4047</v>
      </c>
      <c r="D1641" s="224"/>
      <c r="E1641" s="224"/>
      <c r="F1641" s="224"/>
      <c r="G1641" s="224"/>
      <c r="H1641" s="224"/>
      <c r="I1641" s="224"/>
      <c r="J1641" s="224"/>
    </row>
    <row r="1642" spans="1:10">
      <c r="A1642" s="223">
        <v>1642</v>
      </c>
      <c r="B1642" s="225" t="s">
        <v>1853</v>
      </c>
      <c r="C1642" s="226" t="s">
        <v>4047</v>
      </c>
      <c r="D1642" s="224"/>
      <c r="E1642" s="224"/>
      <c r="F1642" s="224"/>
      <c r="G1642" s="224"/>
      <c r="H1642" s="224"/>
      <c r="I1642" s="224"/>
      <c r="J1642" s="224"/>
    </row>
    <row r="1643" spans="1:10">
      <c r="A1643" s="223">
        <v>1643</v>
      </c>
      <c r="B1643" s="225" t="s">
        <v>1854</v>
      </c>
      <c r="C1643" s="226" t="s">
        <v>1855</v>
      </c>
      <c r="D1643" s="224"/>
      <c r="E1643" s="224"/>
      <c r="F1643" s="224"/>
      <c r="G1643" s="224"/>
      <c r="H1643" s="224"/>
      <c r="I1643" s="224"/>
      <c r="J1643" s="224"/>
    </row>
    <row r="1644" spans="1:10">
      <c r="A1644" s="223">
        <v>1644</v>
      </c>
      <c r="B1644" s="225" t="s">
        <v>1856</v>
      </c>
      <c r="C1644" s="226" t="s">
        <v>1855</v>
      </c>
      <c r="D1644" s="224"/>
      <c r="E1644" s="224"/>
      <c r="F1644" s="224"/>
      <c r="G1644" s="224"/>
      <c r="H1644" s="224"/>
      <c r="I1644" s="224"/>
      <c r="J1644" s="224"/>
    </row>
    <row r="1645" spans="1:10">
      <c r="A1645" s="223">
        <v>1645</v>
      </c>
      <c r="B1645" s="225" t="s">
        <v>1857</v>
      </c>
      <c r="C1645" s="226" t="s">
        <v>4048</v>
      </c>
      <c r="D1645" s="224"/>
      <c r="E1645" s="224"/>
      <c r="F1645" s="224"/>
      <c r="G1645" s="224"/>
      <c r="H1645" s="224"/>
      <c r="I1645" s="224"/>
      <c r="J1645" s="224"/>
    </row>
    <row r="1646" spans="1:10">
      <c r="A1646" s="223">
        <v>1646</v>
      </c>
      <c r="B1646" s="225" t="s">
        <v>1858</v>
      </c>
      <c r="C1646" s="226" t="s">
        <v>4048</v>
      </c>
      <c r="D1646" s="224"/>
      <c r="E1646" s="224"/>
      <c r="F1646" s="224"/>
      <c r="G1646" s="224"/>
      <c r="H1646" s="224"/>
      <c r="I1646" s="224"/>
      <c r="J1646" s="224"/>
    </row>
    <row r="1647" spans="1:10">
      <c r="A1647" s="223">
        <v>1647</v>
      </c>
      <c r="B1647" s="225" t="s">
        <v>1859</v>
      </c>
      <c r="C1647" s="226" t="s">
        <v>4049</v>
      </c>
      <c r="D1647" s="224"/>
      <c r="E1647" s="224"/>
      <c r="F1647" s="224"/>
      <c r="G1647" s="224"/>
      <c r="H1647" s="224"/>
      <c r="I1647" s="224"/>
      <c r="J1647" s="224"/>
    </row>
    <row r="1648" spans="1:10">
      <c r="A1648" s="223">
        <v>1648</v>
      </c>
      <c r="B1648" s="225" t="s">
        <v>1860</v>
      </c>
      <c r="C1648" s="226" t="s">
        <v>4050</v>
      </c>
      <c r="D1648" s="224"/>
      <c r="E1648" s="224"/>
      <c r="F1648" s="224"/>
      <c r="G1648" s="224"/>
      <c r="H1648" s="224"/>
      <c r="I1648" s="224"/>
      <c r="J1648" s="224"/>
    </row>
    <row r="1649" spans="1:10">
      <c r="A1649" s="223">
        <v>1649</v>
      </c>
      <c r="B1649" s="225" t="s">
        <v>1861</v>
      </c>
      <c r="C1649" s="226" t="s">
        <v>4050</v>
      </c>
      <c r="D1649" s="224"/>
      <c r="E1649" s="224"/>
      <c r="F1649" s="224"/>
      <c r="G1649" s="224"/>
      <c r="H1649" s="224"/>
      <c r="I1649" s="224"/>
      <c r="J1649" s="224"/>
    </row>
    <row r="1650" spans="1:10">
      <c r="A1650" s="223">
        <v>1650</v>
      </c>
      <c r="B1650" s="225" t="s">
        <v>1862</v>
      </c>
      <c r="C1650" s="226" t="s">
        <v>4051</v>
      </c>
      <c r="D1650" s="224"/>
      <c r="E1650" s="224"/>
      <c r="F1650" s="224"/>
      <c r="G1650" s="224"/>
      <c r="H1650" s="224"/>
      <c r="I1650" s="224"/>
      <c r="J1650" s="224"/>
    </row>
    <row r="1651" spans="1:10">
      <c r="A1651" s="223">
        <v>1651</v>
      </c>
      <c r="B1651" s="225" t="s">
        <v>1863</v>
      </c>
      <c r="C1651" s="226" t="s">
        <v>4051</v>
      </c>
      <c r="D1651" s="224"/>
      <c r="E1651" s="224"/>
      <c r="F1651" s="224"/>
      <c r="G1651" s="224"/>
      <c r="H1651" s="224"/>
      <c r="I1651" s="224"/>
      <c r="J1651" s="224"/>
    </row>
    <row r="1652" spans="1:10">
      <c r="A1652" s="223">
        <v>1652</v>
      </c>
      <c r="B1652" s="225" t="s">
        <v>1864</v>
      </c>
      <c r="C1652" s="226" t="s">
        <v>4052</v>
      </c>
      <c r="D1652" s="224"/>
      <c r="E1652" s="224"/>
      <c r="F1652" s="224"/>
      <c r="G1652" s="224"/>
      <c r="H1652" s="224"/>
      <c r="I1652" s="224"/>
      <c r="J1652" s="224"/>
    </row>
    <row r="1653" spans="1:10">
      <c r="A1653" s="223">
        <v>1653</v>
      </c>
      <c r="B1653" s="225" t="s">
        <v>1865</v>
      </c>
      <c r="C1653" s="226" t="s">
        <v>4052</v>
      </c>
      <c r="D1653" s="224"/>
      <c r="E1653" s="224"/>
      <c r="F1653" s="224"/>
      <c r="G1653" s="224"/>
      <c r="H1653" s="224"/>
      <c r="I1653" s="224"/>
      <c r="J1653" s="224"/>
    </row>
    <row r="1654" spans="1:10">
      <c r="A1654" s="223">
        <v>1654</v>
      </c>
      <c r="B1654" s="225" t="s">
        <v>1866</v>
      </c>
      <c r="C1654" s="226" t="s">
        <v>1867</v>
      </c>
      <c r="D1654" s="224"/>
      <c r="E1654" s="224"/>
      <c r="F1654" s="224"/>
      <c r="G1654" s="224"/>
      <c r="H1654" s="224"/>
      <c r="I1654" s="224"/>
      <c r="J1654" s="224"/>
    </row>
    <row r="1655" spans="1:10">
      <c r="A1655" s="223">
        <v>1655</v>
      </c>
      <c r="B1655" s="225" t="s">
        <v>1868</v>
      </c>
      <c r="C1655" s="226" t="s">
        <v>4053</v>
      </c>
      <c r="D1655" s="224"/>
      <c r="E1655" s="224"/>
      <c r="F1655" s="224"/>
      <c r="G1655" s="224"/>
      <c r="H1655" s="224"/>
      <c r="I1655" s="224"/>
      <c r="J1655" s="224"/>
    </row>
    <row r="1656" spans="1:10">
      <c r="A1656" s="223">
        <v>1656</v>
      </c>
      <c r="B1656" s="225" t="s">
        <v>1869</v>
      </c>
      <c r="C1656" s="226" t="s">
        <v>4053</v>
      </c>
      <c r="D1656" s="224"/>
      <c r="E1656" s="224"/>
      <c r="F1656" s="224"/>
      <c r="G1656" s="224"/>
      <c r="H1656" s="224"/>
      <c r="I1656" s="224"/>
      <c r="J1656" s="224"/>
    </row>
    <row r="1657" spans="1:10">
      <c r="A1657" s="223">
        <v>1657</v>
      </c>
      <c r="B1657" s="225" t="s">
        <v>1870</v>
      </c>
      <c r="C1657" s="226" t="s">
        <v>4054</v>
      </c>
      <c r="D1657" s="224"/>
      <c r="E1657" s="224"/>
      <c r="F1657" s="224"/>
      <c r="G1657" s="224"/>
      <c r="H1657" s="224"/>
      <c r="I1657" s="224"/>
      <c r="J1657" s="224"/>
    </row>
    <row r="1658" spans="1:10">
      <c r="A1658" s="223">
        <v>1658</v>
      </c>
      <c r="B1658" s="225" t="s">
        <v>1871</v>
      </c>
      <c r="C1658" s="226" t="s">
        <v>4054</v>
      </c>
      <c r="D1658" s="224"/>
      <c r="E1658" s="224"/>
      <c r="F1658" s="224"/>
      <c r="G1658" s="224"/>
      <c r="H1658" s="224"/>
      <c r="I1658" s="224"/>
      <c r="J1658" s="224"/>
    </row>
    <row r="1659" spans="1:10">
      <c r="A1659" s="223">
        <v>1659</v>
      </c>
      <c r="B1659" s="225" t="s">
        <v>1872</v>
      </c>
      <c r="C1659" s="226" t="s">
        <v>4055</v>
      </c>
      <c r="D1659" s="224"/>
      <c r="E1659" s="224"/>
      <c r="F1659" s="224"/>
      <c r="G1659" s="224"/>
      <c r="H1659" s="224"/>
      <c r="I1659" s="224"/>
      <c r="J1659" s="224"/>
    </row>
    <row r="1660" spans="1:10">
      <c r="A1660" s="223">
        <v>1660</v>
      </c>
      <c r="B1660" s="225" t="s">
        <v>1873</v>
      </c>
      <c r="C1660" s="226" t="s">
        <v>4055</v>
      </c>
      <c r="D1660" s="224"/>
      <c r="E1660" s="224"/>
      <c r="F1660" s="224"/>
      <c r="G1660" s="224"/>
      <c r="H1660" s="224"/>
      <c r="I1660" s="224"/>
      <c r="J1660" s="224"/>
    </row>
    <row r="1661" spans="1:10">
      <c r="A1661" s="223">
        <v>1661</v>
      </c>
      <c r="B1661" s="225" t="s">
        <v>1874</v>
      </c>
      <c r="C1661" s="226" t="s">
        <v>4056</v>
      </c>
      <c r="D1661" s="224"/>
      <c r="E1661" s="224"/>
      <c r="F1661" s="224"/>
      <c r="G1661" s="224"/>
      <c r="H1661" s="224"/>
      <c r="I1661" s="224"/>
      <c r="J1661" s="224"/>
    </row>
    <row r="1662" spans="1:10">
      <c r="A1662" s="223">
        <v>1662</v>
      </c>
      <c r="B1662" s="225" t="s">
        <v>1875</v>
      </c>
      <c r="C1662" s="226" t="s">
        <v>4056</v>
      </c>
      <c r="D1662" s="224"/>
      <c r="E1662" s="224"/>
      <c r="F1662" s="224"/>
      <c r="G1662" s="224"/>
      <c r="H1662" s="224"/>
      <c r="I1662" s="224"/>
      <c r="J1662" s="224"/>
    </row>
    <row r="1663" spans="1:10">
      <c r="A1663" s="223">
        <v>1663</v>
      </c>
      <c r="B1663" s="225" t="s">
        <v>1876</v>
      </c>
      <c r="C1663" s="226" t="s">
        <v>1877</v>
      </c>
      <c r="D1663" s="224"/>
      <c r="E1663" s="224"/>
      <c r="F1663" s="224"/>
      <c r="G1663" s="224"/>
      <c r="H1663" s="224"/>
      <c r="I1663" s="224"/>
      <c r="J1663" s="224"/>
    </row>
    <row r="1664" spans="1:10">
      <c r="A1664" s="223">
        <v>1664</v>
      </c>
      <c r="B1664" s="225" t="s">
        <v>1878</v>
      </c>
      <c r="C1664" s="226" t="s">
        <v>1877</v>
      </c>
      <c r="D1664" s="224"/>
      <c r="E1664" s="224"/>
      <c r="F1664" s="224"/>
      <c r="G1664" s="224"/>
      <c r="H1664" s="224"/>
      <c r="I1664" s="224"/>
      <c r="J1664" s="224"/>
    </row>
    <row r="1665" spans="1:10">
      <c r="A1665" s="223">
        <v>1665</v>
      </c>
      <c r="B1665" s="225" t="s">
        <v>1879</v>
      </c>
      <c r="C1665" s="226" t="s">
        <v>1877</v>
      </c>
      <c r="D1665" s="224"/>
      <c r="E1665" s="224"/>
      <c r="F1665" s="224"/>
      <c r="G1665" s="224"/>
      <c r="H1665" s="224"/>
      <c r="I1665" s="224"/>
      <c r="J1665" s="224"/>
    </row>
    <row r="1666" spans="1:10">
      <c r="A1666" s="223">
        <v>1666</v>
      </c>
      <c r="B1666" s="225" t="s">
        <v>1880</v>
      </c>
      <c r="C1666" s="226" t="s">
        <v>4057</v>
      </c>
      <c r="D1666" s="224"/>
      <c r="E1666" s="224"/>
      <c r="F1666" s="224"/>
      <c r="G1666" s="224"/>
      <c r="H1666" s="224"/>
      <c r="I1666" s="224"/>
      <c r="J1666" s="224"/>
    </row>
    <row r="1667" spans="1:10">
      <c r="A1667" s="223">
        <v>1667</v>
      </c>
      <c r="B1667" s="225" t="s">
        <v>1881</v>
      </c>
      <c r="C1667" s="226" t="s">
        <v>4058</v>
      </c>
      <c r="D1667" s="224"/>
      <c r="E1667" s="224"/>
      <c r="F1667" s="224"/>
      <c r="G1667" s="224"/>
      <c r="H1667" s="224"/>
      <c r="I1667" s="224"/>
      <c r="J1667" s="224"/>
    </row>
    <row r="1668" spans="1:10">
      <c r="A1668" s="223">
        <v>1668</v>
      </c>
      <c r="B1668" s="225" t="s">
        <v>1882</v>
      </c>
      <c r="C1668" s="226" t="s">
        <v>4058</v>
      </c>
      <c r="D1668" s="224"/>
      <c r="E1668" s="224"/>
      <c r="F1668" s="224"/>
      <c r="G1668" s="224"/>
      <c r="H1668" s="224"/>
      <c r="I1668" s="224"/>
      <c r="J1668" s="224"/>
    </row>
    <row r="1669" spans="1:10">
      <c r="A1669" s="223">
        <v>1669</v>
      </c>
      <c r="B1669" s="225" t="s">
        <v>1883</v>
      </c>
      <c r="C1669" s="226" t="s">
        <v>4059</v>
      </c>
      <c r="D1669" s="224"/>
      <c r="E1669" s="224"/>
      <c r="F1669" s="224"/>
      <c r="G1669" s="224"/>
      <c r="H1669" s="224"/>
      <c r="I1669" s="224"/>
      <c r="J1669" s="224"/>
    </row>
    <row r="1670" spans="1:10">
      <c r="A1670" s="223">
        <v>1670</v>
      </c>
      <c r="B1670" s="225" t="s">
        <v>1884</v>
      </c>
      <c r="C1670" s="226" t="s">
        <v>4059</v>
      </c>
      <c r="D1670" s="224"/>
      <c r="E1670" s="224"/>
      <c r="F1670" s="224"/>
      <c r="G1670" s="224"/>
      <c r="H1670" s="224"/>
      <c r="I1670" s="224"/>
      <c r="J1670" s="224"/>
    </row>
    <row r="1671" spans="1:10">
      <c r="A1671" s="223">
        <v>1671</v>
      </c>
      <c r="B1671" s="225" t="s">
        <v>1885</v>
      </c>
      <c r="C1671" s="226" t="s">
        <v>4060</v>
      </c>
      <c r="D1671" s="224"/>
      <c r="E1671" s="224"/>
      <c r="F1671" s="224"/>
      <c r="G1671" s="224"/>
      <c r="H1671" s="224"/>
      <c r="I1671" s="224"/>
      <c r="J1671" s="224"/>
    </row>
    <row r="1672" spans="1:10">
      <c r="A1672" s="223">
        <v>1672</v>
      </c>
      <c r="B1672" s="225" t="s">
        <v>4061</v>
      </c>
      <c r="C1672" s="226" t="s">
        <v>4062</v>
      </c>
      <c r="D1672" s="224"/>
      <c r="E1672" s="224"/>
      <c r="F1672" s="224"/>
      <c r="G1672" s="224"/>
      <c r="H1672" s="224"/>
      <c r="I1672" s="224"/>
      <c r="J1672" s="224"/>
    </row>
    <row r="1673" spans="1:10">
      <c r="A1673" s="223">
        <v>1673</v>
      </c>
      <c r="B1673" s="225" t="s">
        <v>4063</v>
      </c>
      <c r="C1673" s="226" t="s">
        <v>4064</v>
      </c>
      <c r="D1673" s="224"/>
      <c r="E1673" s="224"/>
      <c r="F1673" s="224"/>
      <c r="G1673" s="224"/>
      <c r="H1673" s="224"/>
      <c r="I1673" s="224"/>
      <c r="J1673" s="224"/>
    </row>
    <row r="1674" spans="1:10" ht="25.5">
      <c r="A1674" s="223">
        <v>1674</v>
      </c>
      <c r="B1674" s="225" t="s">
        <v>1886</v>
      </c>
      <c r="C1674" s="226" t="s">
        <v>4065</v>
      </c>
      <c r="D1674" s="224"/>
      <c r="E1674" s="224"/>
      <c r="F1674" s="224"/>
      <c r="G1674" s="224"/>
      <c r="H1674" s="224"/>
      <c r="I1674" s="224"/>
      <c r="J1674" s="224"/>
    </row>
    <row r="1675" spans="1:10">
      <c r="A1675" s="223">
        <v>1675</v>
      </c>
      <c r="B1675" s="225" t="s">
        <v>1887</v>
      </c>
      <c r="C1675" s="226" t="s">
        <v>4066</v>
      </c>
      <c r="D1675" s="224"/>
      <c r="E1675" s="224"/>
      <c r="F1675" s="224"/>
      <c r="G1675" s="224"/>
      <c r="H1675" s="224"/>
      <c r="I1675" s="224"/>
      <c r="J1675" s="224"/>
    </row>
    <row r="1676" spans="1:10">
      <c r="A1676" s="223">
        <v>1676</v>
      </c>
      <c r="B1676" s="225" t="s">
        <v>1888</v>
      </c>
      <c r="C1676" s="226" t="s">
        <v>4066</v>
      </c>
      <c r="D1676" s="224"/>
      <c r="E1676" s="224"/>
      <c r="F1676" s="224"/>
      <c r="G1676" s="224"/>
      <c r="H1676" s="224"/>
      <c r="I1676" s="224"/>
      <c r="J1676" s="224"/>
    </row>
    <row r="1677" spans="1:10">
      <c r="A1677" s="223">
        <v>1677</v>
      </c>
      <c r="B1677" s="225" t="s">
        <v>1889</v>
      </c>
      <c r="C1677" s="226" t="s">
        <v>4067</v>
      </c>
      <c r="D1677" s="224"/>
      <c r="E1677" s="224"/>
      <c r="F1677" s="224"/>
      <c r="G1677" s="224"/>
      <c r="H1677" s="224"/>
      <c r="I1677" s="224"/>
      <c r="J1677" s="224"/>
    </row>
    <row r="1678" spans="1:10">
      <c r="A1678" s="223">
        <v>1678</v>
      </c>
      <c r="B1678" s="225" t="s">
        <v>1890</v>
      </c>
      <c r="C1678" s="226" t="s">
        <v>4067</v>
      </c>
      <c r="D1678" s="224"/>
      <c r="E1678" s="224"/>
      <c r="F1678" s="224"/>
      <c r="G1678" s="224"/>
      <c r="H1678" s="224"/>
      <c r="I1678" s="224"/>
      <c r="J1678" s="224"/>
    </row>
    <row r="1679" spans="1:10">
      <c r="A1679" s="223">
        <v>1679</v>
      </c>
      <c r="B1679" s="225" t="s">
        <v>1891</v>
      </c>
      <c r="C1679" s="226" t="s">
        <v>4068</v>
      </c>
      <c r="D1679" s="224"/>
      <c r="E1679" s="224"/>
      <c r="F1679" s="224"/>
      <c r="G1679" s="224"/>
      <c r="H1679" s="224"/>
      <c r="I1679" s="224"/>
      <c r="J1679" s="224"/>
    </row>
    <row r="1680" spans="1:10">
      <c r="A1680" s="223">
        <v>1680</v>
      </c>
      <c r="B1680" s="225" t="s">
        <v>1892</v>
      </c>
      <c r="C1680" s="226" t="s">
        <v>4068</v>
      </c>
      <c r="D1680" s="224"/>
      <c r="E1680" s="224"/>
      <c r="F1680" s="224"/>
      <c r="G1680" s="224"/>
      <c r="H1680" s="224"/>
      <c r="I1680" s="224"/>
      <c r="J1680" s="224"/>
    </row>
    <row r="1681" spans="1:10">
      <c r="A1681" s="223">
        <v>1681</v>
      </c>
      <c r="B1681" s="225" t="s">
        <v>1893</v>
      </c>
      <c r="C1681" s="226" t="s">
        <v>1894</v>
      </c>
      <c r="D1681" s="224"/>
      <c r="E1681" s="224"/>
      <c r="F1681" s="224"/>
      <c r="G1681" s="224"/>
      <c r="H1681" s="224"/>
      <c r="I1681" s="224"/>
      <c r="J1681" s="224"/>
    </row>
    <row r="1682" spans="1:10">
      <c r="A1682" s="223">
        <v>1682</v>
      </c>
      <c r="B1682" s="225" t="s">
        <v>1895</v>
      </c>
      <c r="C1682" s="226" t="s">
        <v>1894</v>
      </c>
      <c r="D1682" s="224"/>
      <c r="E1682" s="224"/>
      <c r="F1682" s="224"/>
      <c r="G1682" s="224"/>
      <c r="H1682" s="224"/>
      <c r="I1682" s="224"/>
      <c r="J1682" s="224"/>
    </row>
    <row r="1683" spans="1:10">
      <c r="A1683" s="223">
        <v>1683</v>
      </c>
      <c r="B1683" s="225" t="s">
        <v>1896</v>
      </c>
      <c r="C1683" s="226" t="s">
        <v>1894</v>
      </c>
      <c r="D1683" s="224"/>
      <c r="E1683" s="224"/>
      <c r="F1683" s="224"/>
      <c r="G1683" s="224"/>
      <c r="H1683" s="224"/>
      <c r="I1683" s="224"/>
      <c r="J1683" s="224"/>
    </row>
    <row r="1684" spans="1:10">
      <c r="A1684" s="223">
        <v>1684</v>
      </c>
      <c r="B1684" s="225" t="s">
        <v>1897</v>
      </c>
      <c r="C1684" s="226" t="s">
        <v>1898</v>
      </c>
      <c r="D1684" s="224"/>
      <c r="E1684" s="224"/>
      <c r="F1684" s="224"/>
      <c r="G1684" s="224"/>
      <c r="H1684" s="224"/>
      <c r="I1684" s="224"/>
      <c r="J1684" s="224"/>
    </row>
    <row r="1685" spans="1:10">
      <c r="A1685" s="223">
        <v>1685</v>
      </c>
      <c r="B1685" s="225" t="s">
        <v>1899</v>
      </c>
      <c r="C1685" s="226" t="s">
        <v>1900</v>
      </c>
      <c r="D1685" s="224"/>
      <c r="E1685" s="224"/>
      <c r="F1685" s="224"/>
      <c r="G1685" s="224"/>
      <c r="H1685" s="224"/>
      <c r="I1685" s="224"/>
      <c r="J1685" s="224"/>
    </row>
    <row r="1686" spans="1:10">
      <c r="A1686" s="223">
        <v>1686</v>
      </c>
      <c r="B1686" s="225" t="s">
        <v>1901</v>
      </c>
      <c r="C1686" s="226" t="s">
        <v>1900</v>
      </c>
      <c r="D1686" s="224"/>
      <c r="E1686" s="224"/>
      <c r="F1686" s="224"/>
      <c r="G1686" s="224"/>
      <c r="H1686" s="224"/>
      <c r="I1686" s="224"/>
      <c r="J1686" s="224"/>
    </row>
    <row r="1687" spans="1:10">
      <c r="A1687" s="223">
        <v>1687</v>
      </c>
      <c r="B1687" s="225" t="s">
        <v>1902</v>
      </c>
      <c r="C1687" s="226" t="s">
        <v>1903</v>
      </c>
      <c r="D1687" s="224"/>
      <c r="E1687" s="224"/>
      <c r="F1687" s="224"/>
      <c r="G1687" s="224"/>
      <c r="H1687" s="224"/>
      <c r="I1687" s="224"/>
      <c r="J1687" s="224"/>
    </row>
    <row r="1688" spans="1:10">
      <c r="A1688" s="223">
        <v>1688</v>
      </c>
      <c r="B1688" s="225" t="s">
        <v>4069</v>
      </c>
      <c r="C1688" s="226" t="s">
        <v>4070</v>
      </c>
      <c r="D1688" s="224"/>
      <c r="E1688" s="224"/>
      <c r="F1688" s="224"/>
      <c r="G1688" s="224"/>
      <c r="H1688" s="224"/>
      <c r="I1688" s="224"/>
      <c r="J1688" s="224"/>
    </row>
    <row r="1689" spans="1:10">
      <c r="A1689" s="223">
        <v>1689</v>
      </c>
      <c r="B1689" s="225" t="s">
        <v>4071</v>
      </c>
      <c r="C1689" s="226" t="s">
        <v>4072</v>
      </c>
      <c r="D1689" s="224"/>
      <c r="E1689" s="224"/>
      <c r="F1689" s="224"/>
      <c r="G1689" s="224"/>
      <c r="H1689" s="224"/>
      <c r="I1689" s="224"/>
      <c r="J1689" s="224"/>
    </row>
    <row r="1690" spans="1:10">
      <c r="A1690" s="223">
        <v>1690</v>
      </c>
      <c r="B1690" s="225" t="s">
        <v>1904</v>
      </c>
      <c r="C1690" s="226" t="s">
        <v>4073</v>
      </c>
      <c r="D1690" s="224"/>
      <c r="E1690" s="224"/>
      <c r="F1690" s="224"/>
      <c r="G1690" s="224"/>
      <c r="H1690" s="224"/>
      <c r="I1690" s="224"/>
      <c r="J1690" s="224"/>
    </row>
    <row r="1691" spans="1:10">
      <c r="A1691" s="223">
        <v>1691</v>
      </c>
      <c r="B1691" s="225" t="s">
        <v>1905</v>
      </c>
      <c r="C1691" s="226" t="s">
        <v>4073</v>
      </c>
      <c r="D1691" s="224"/>
      <c r="E1691" s="224"/>
      <c r="F1691" s="224"/>
      <c r="G1691" s="224"/>
      <c r="H1691" s="224"/>
      <c r="I1691" s="224"/>
      <c r="J1691" s="224"/>
    </row>
    <row r="1692" spans="1:10">
      <c r="A1692" s="223">
        <v>1692</v>
      </c>
      <c r="B1692" s="225" t="s">
        <v>1906</v>
      </c>
      <c r="C1692" s="226" t="s">
        <v>4074</v>
      </c>
      <c r="D1692" s="224"/>
      <c r="E1692" s="224"/>
      <c r="F1692" s="224"/>
      <c r="G1692" s="224"/>
      <c r="H1692" s="224"/>
      <c r="I1692" s="224"/>
      <c r="J1692" s="224"/>
    </row>
    <row r="1693" spans="1:10">
      <c r="A1693" s="223">
        <v>1693</v>
      </c>
      <c r="B1693" s="225" t="s">
        <v>4075</v>
      </c>
      <c r="C1693" s="226" t="s">
        <v>4076</v>
      </c>
      <c r="D1693" s="224"/>
      <c r="E1693" s="224"/>
      <c r="F1693" s="224"/>
      <c r="G1693" s="224"/>
      <c r="H1693" s="224"/>
      <c r="I1693" s="224"/>
      <c r="J1693" s="224"/>
    </row>
    <row r="1694" spans="1:10">
      <c r="A1694" s="223">
        <v>1694</v>
      </c>
      <c r="B1694" s="225" t="s">
        <v>4077</v>
      </c>
      <c r="C1694" s="226" t="s">
        <v>4078</v>
      </c>
      <c r="D1694" s="224"/>
      <c r="E1694" s="224"/>
      <c r="F1694" s="224"/>
      <c r="G1694" s="224"/>
      <c r="H1694" s="224"/>
      <c r="I1694" s="224"/>
      <c r="J1694" s="224"/>
    </row>
    <row r="1695" spans="1:10">
      <c r="A1695" s="223">
        <v>1695</v>
      </c>
      <c r="B1695" s="225" t="s">
        <v>1907</v>
      </c>
      <c r="C1695" s="226" t="s">
        <v>4079</v>
      </c>
      <c r="D1695" s="224"/>
      <c r="E1695" s="224"/>
      <c r="F1695" s="224"/>
      <c r="G1695" s="224"/>
      <c r="H1695" s="224"/>
      <c r="I1695" s="224"/>
      <c r="J1695" s="224"/>
    </row>
    <row r="1696" spans="1:10">
      <c r="A1696" s="223">
        <v>1696</v>
      </c>
      <c r="B1696" s="225" t="s">
        <v>1908</v>
      </c>
      <c r="C1696" s="226" t="s">
        <v>4079</v>
      </c>
      <c r="D1696" s="224"/>
      <c r="E1696" s="224"/>
      <c r="F1696" s="224"/>
      <c r="G1696" s="224"/>
      <c r="H1696" s="224"/>
      <c r="I1696" s="224"/>
      <c r="J1696" s="224"/>
    </row>
    <row r="1697" spans="1:10">
      <c r="A1697" s="223">
        <v>1697</v>
      </c>
      <c r="B1697" s="225" t="s">
        <v>1909</v>
      </c>
      <c r="C1697" s="226" t="s">
        <v>4080</v>
      </c>
      <c r="D1697" s="224"/>
      <c r="E1697" s="224"/>
      <c r="F1697" s="224"/>
      <c r="G1697" s="224"/>
      <c r="H1697" s="224"/>
      <c r="I1697" s="224"/>
      <c r="J1697" s="224"/>
    </row>
    <row r="1698" spans="1:10">
      <c r="A1698" s="223">
        <v>1698</v>
      </c>
      <c r="B1698" s="225" t="s">
        <v>4081</v>
      </c>
      <c r="C1698" s="226" t="s">
        <v>4082</v>
      </c>
      <c r="D1698" s="224"/>
      <c r="E1698" s="224"/>
      <c r="F1698" s="224"/>
      <c r="G1698" s="224"/>
      <c r="H1698" s="224"/>
      <c r="I1698" s="224"/>
      <c r="J1698" s="224"/>
    </row>
    <row r="1699" spans="1:10">
      <c r="A1699" s="223">
        <v>1699</v>
      </c>
      <c r="B1699" s="225" t="s">
        <v>4083</v>
      </c>
      <c r="C1699" s="226" t="s">
        <v>4084</v>
      </c>
      <c r="D1699" s="224"/>
      <c r="E1699" s="224"/>
      <c r="F1699" s="224"/>
      <c r="G1699" s="224"/>
      <c r="H1699" s="224"/>
      <c r="I1699" s="224"/>
      <c r="J1699" s="224"/>
    </row>
    <row r="1700" spans="1:10">
      <c r="A1700" s="223">
        <v>1700</v>
      </c>
      <c r="B1700" s="225" t="s">
        <v>4085</v>
      </c>
      <c r="C1700" s="226" t="s">
        <v>4086</v>
      </c>
      <c r="D1700" s="224"/>
      <c r="E1700" s="224"/>
      <c r="F1700" s="224"/>
      <c r="G1700" s="224"/>
      <c r="H1700" s="224"/>
      <c r="I1700" s="224"/>
      <c r="J1700" s="224"/>
    </row>
    <row r="1701" spans="1:10">
      <c r="A1701" s="223">
        <v>1701</v>
      </c>
      <c r="B1701" s="225" t="s">
        <v>1910</v>
      </c>
      <c r="C1701" s="226" t="s">
        <v>4087</v>
      </c>
      <c r="D1701" s="224"/>
      <c r="E1701" s="224"/>
      <c r="F1701" s="224"/>
      <c r="G1701" s="224"/>
      <c r="H1701" s="224"/>
      <c r="I1701" s="224"/>
      <c r="J1701" s="224"/>
    </row>
    <row r="1702" spans="1:10">
      <c r="A1702" s="223">
        <v>1702</v>
      </c>
      <c r="B1702" s="225" t="s">
        <v>4088</v>
      </c>
      <c r="C1702" s="226" t="s">
        <v>4087</v>
      </c>
      <c r="D1702" s="224"/>
      <c r="E1702" s="224"/>
      <c r="F1702" s="224"/>
      <c r="G1702" s="224"/>
      <c r="H1702" s="224"/>
      <c r="I1702" s="224"/>
      <c r="J1702" s="224"/>
    </row>
    <row r="1703" spans="1:10">
      <c r="A1703" s="223">
        <v>1703</v>
      </c>
      <c r="B1703" s="225" t="s">
        <v>4089</v>
      </c>
      <c r="C1703" s="226" t="s">
        <v>4090</v>
      </c>
      <c r="D1703" s="224"/>
      <c r="E1703" s="224"/>
      <c r="F1703" s="224"/>
      <c r="G1703" s="224"/>
      <c r="H1703" s="224"/>
      <c r="I1703" s="224"/>
      <c r="J1703" s="224"/>
    </row>
    <row r="1704" spans="1:10">
      <c r="A1704" s="223">
        <v>1704</v>
      </c>
      <c r="B1704" s="225" t="s">
        <v>4091</v>
      </c>
      <c r="C1704" s="226" t="s">
        <v>4090</v>
      </c>
      <c r="D1704" s="224"/>
      <c r="E1704" s="224"/>
      <c r="F1704" s="224"/>
      <c r="G1704" s="224"/>
      <c r="H1704" s="224"/>
      <c r="I1704" s="224"/>
      <c r="J1704" s="224"/>
    </row>
    <row r="1705" spans="1:10">
      <c r="A1705" s="223">
        <v>1705</v>
      </c>
      <c r="B1705" s="225" t="s">
        <v>4092</v>
      </c>
      <c r="C1705" s="226" t="s">
        <v>4093</v>
      </c>
      <c r="D1705" s="224"/>
      <c r="E1705" s="224"/>
      <c r="F1705" s="224"/>
      <c r="G1705" s="224"/>
      <c r="H1705" s="224"/>
      <c r="I1705" s="224"/>
      <c r="J1705" s="224"/>
    </row>
    <row r="1706" spans="1:10">
      <c r="A1706" s="223">
        <v>1706</v>
      </c>
      <c r="B1706" s="225" t="s">
        <v>4094</v>
      </c>
      <c r="C1706" s="226" t="s">
        <v>4093</v>
      </c>
      <c r="D1706" s="224"/>
      <c r="E1706" s="224"/>
      <c r="F1706" s="224"/>
      <c r="G1706" s="224"/>
      <c r="H1706" s="224"/>
      <c r="I1706" s="224"/>
      <c r="J1706" s="224"/>
    </row>
    <row r="1707" spans="1:10">
      <c r="A1707" s="223">
        <v>1707</v>
      </c>
      <c r="B1707" s="225" t="s">
        <v>4095</v>
      </c>
      <c r="C1707" s="226" t="s">
        <v>1925</v>
      </c>
      <c r="D1707" s="224"/>
      <c r="E1707" s="224"/>
      <c r="F1707" s="224"/>
      <c r="G1707" s="224"/>
      <c r="H1707" s="224"/>
      <c r="I1707" s="224"/>
      <c r="J1707" s="224"/>
    </row>
    <row r="1708" spans="1:10">
      <c r="A1708" s="223">
        <v>1708</v>
      </c>
      <c r="B1708" s="225" t="s">
        <v>4096</v>
      </c>
      <c r="C1708" s="226" t="s">
        <v>1925</v>
      </c>
      <c r="D1708" s="224"/>
      <c r="E1708" s="224"/>
      <c r="F1708" s="224"/>
      <c r="G1708" s="224"/>
      <c r="H1708" s="224"/>
      <c r="I1708" s="224"/>
      <c r="J1708" s="224"/>
    </row>
    <row r="1709" spans="1:10">
      <c r="A1709" s="223">
        <v>1709</v>
      </c>
      <c r="B1709" s="225" t="s">
        <v>1911</v>
      </c>
      <c r="C1709" s="226" t="s">
        <v>4097</v>
      </c>
      <c r="D1709" s="224"/>
      <c r="E1709" s="224"/>
      <c r="F1709" s="224"/>
      <c r="G1709" s="224"/>
      <c r="H1709" s="224"/>
      <c r="I1709" s="224"/>
      <c r="J1709" s="224"/>
    </row>
    <row r="1710" spans="1:10">
      <c r="A1710" s="223">
        <v>1710</v>
      </c>
      <c r="B1710" s="225" t="s">
        <v>1912</v>
      </c>
      <c r="C1710" s="226" t="s">
        <v>1913</v>
      </c>
      <c r="D1710" s="224"/>
      <c r="E1710" s="224"/>
      <c r="F1710" s="224"/>
      <c r="G1710" s="224"/>
      <c r="H1710" s="224"/>
      <c r="I1710" s="224"/>
      <c r="J1710" s="224"/>
    </row>
    <row r="1711" spans="1:10">
      <c r="A1711" s="223">
        <v>1711</v>
      </c>
      <c r="B1711" s="225" t="s">
        <v>1914</v>
      </c>
      <c r="C1711" s="226" t="s">
        <v>1913</v>
      </c>
      <c r="D1711" s="224"/>
      <c r="E1711" s="224"/>
      <c r="F1711" s="224"/>
      <c r="G1711" s="224"/>
      <c r="H1711" s="224"/>
      <c r="I1711" s="224"/>
      <c r="J1711" s="224"/>
    </row>
    <row r="1712" spans="1:10">
      <c r="A1712" s="223">
        <v>1712</v>
      </c>
      <c r="B1712" s="225" t="s">
        <v>1915</v>
      </c>
      <c r="C1712" s="226" t="s">
        <v>1913</v>
      </c>
      <c r="D1712" s="224"/>
      <c r="E1712" s="224"/>
      <c r="F1712" s="224"/>
      <c r="G1712" s="224"/>
      <c r="H1712" s="224"/>
      <c r="I1712" s="224"/>
      <c r="J1712" s="224"/>
    </row>
    <row r="1713" spans="1:10">
      <c r="A1713" s="223">
        <v>1713</v>
      </c>
      <c r="B1713" s="225" t="s">
        <v>1916</v>
      </c>
      <c r="C1713" s="226" t="s">
        <v>1917</v>
      </c>
      <c r="D1713" s="224"/>
      <c r="E1713" s="224"/>
      <c r="F1713" s="224"/>
      <c r="G1713" s="224"/>
      <c r="H1713" s="224"/>
      <c r="I1713" s="224"/>
      <c r="J1713" s="224"/>
    </row>
    <row r="1714" spans="1:10">
      <c r="A1714" s="223">
        <v>1714</v>
      </c>
      <c r="B1714" s="225" t="s">
        <v>1918</v>
      </c>
      <c r="C1714" s="226" t="s">
        <v>1917</v>
      </c>
      <c r="D1714" s="224"/>
      <c r="E1714" s="224"/>
      <c r="F1714" s="224"/>
      <c r="G1714" s="224"/>
      <c r="H1714" s="224"/>
      <c r="I1714" s="224"/>
      <c r="J1714" s="224"/>
    </row>
    <row r="1715" spans="1:10">
      <c r="A1715" s="223">
        <v>1715</v>
      </c>
      <c r="B1715" s="225" t="s">
        <v>1919</v>
      </c>
      <c r="C1715" s="226" t="s">
        <v>1917</v>
      </c>
      <c r="D1715" s="224"/>
      <c r="E1715" s="224"/>
      <c r="F1715" s="224"/>
      <c r="G1715" s="224"/>
      <c r="H1715" s="224"/>
      <c r="I1715" s="224"/>
      <c r="J1715" s="224"/>
    </row>
    <row r="1716" spans="1:10">
      <c r="A1716" s="223">
        <v>1716</v>
      </c>
      <c r="B1716" s="225" t="s">
        <v>1920</v>
      </c>
      <c r="C1716" s="226" t="s">
        <v>1921</v>
      </c>
      <c r="D1716" s="224"/>
      <c r="E1716" s="224"/>
      <c r="F1716" s="224"/>
      <c r="G1716" s="224"/>
      <c r="H1716" s="224"/>
      <c r="I1716" s="224"/>
      <c r="J1716" s="224"/>
    </row>
    <row r="1717" spans="1:10">
      <c r="A1717" s="223">
        <v>1717</v>
      </c>
      <c r="B1717" s="225" t="s">
        <v>1922</v>
      </c>
      <c r="C1717" s="226" t="s">
        <v>1921</v>
      </c>
      <c r="D1717" s="224"/>
      <c r="E1717" s="224"/>
      <c r="F1717" s="224"/>
      <c r="G1717" s="224"/>
      <c r="H1717" s="224"/>
      <c r="I1717" s="224"/>
      <c r="J1717" s="224"/>
    </row>
    <row r="1718" spans="1:10">
      <c r="A1718" s="223">
        <v>1718</v>
      </c>
      <c r="B1718" s="225" t="s">
        <v>1923</v>
      </c>
      <c r="C1718" s="226" t="s">
        <v>1921</v>
      </c>
      <c r="D1718" s="224"/>
      <c r="E1718" s="224"/>
      <c r="F1718" s="224"/>
      <c r="G1718" s="224"/>
      <c r="H1718" s="224"/>
      <c r="I1718" s="224"/>
      <c r="J1718" s="224"/>
    </row>
    <row r="1719" spans="1:10">
      <c r="A1719" s="223">
        <v>1719</v>
      </c>
      <c r="B1719" s="225" t="s">
        <v>1924</v>
      </c>
      <c r="C1719" s="226" t="s">
        <v>1926</v>
      </c>
      <c r="D1719" s="224"/>
      <c r="E1719" s="224"/>
      <c r="F1719" s="224"/>
      <c r="G1719" s="224"/>
      <c r="H1719" s="224"/>
      <c r="I1719" s="224"/>
      <c r="J1719" s="224"/>
    </row>
    <row r="1720" spans="1:10">
      <c r="A1720" s="223">
        <v>1720</v>
      </c>
      <c r="B1720" s="225" t="s">
        <v>4098</v>
      </c>
      <c r="C1720" s="226" t="s">
        <v>4099</v>
      </c>
      <c r="D1720" s="224"/>
      <c r="E1720" s="224"/>
      <c r="F1720" s="224"/>
      <c r="G1720" s="224"/>
      <c r="H1720" s="224"/>
      <c r="I1720" s="224"/>
      <c r="J1720" s="224"/>
    </row>
    <row r="1721" spans="1:10">
      <c r="A1721" s="223">
        <v>1721</v>
      </c>
      <c r="B1721" s="225" t="s">
        <v>4100</v>
      </c>
      <c r="C1721" s="226" t="s">
        <v>4101</v>
      </c>
      <c r="D1721" s="224"/>
      <c r="E1721" s="224"/>
      <c r="F1721" s="224"/>
      <c r="G1721" s="224"/>
      <c r="H1721" s="224"/>
      <c r="I1721" s="224"/>
      <c r="J1721" s="224"/>
    </row>
    <row r="1722" spans="1:10">
      <c r="A1722" s="223">
        <v>1722</v>
      </c>
      <c r="B1722" s="225" t="s">
        <v>4102</v>
      </c>
      <c r="C1722" s="226" t="s">
        <v>4103</v>
      </c>
      <c r="D1722" s="224"/>
      <c r="E1722" s="224"/>
      <c r="F1722" s="224"/>
      <c r="G1722" s="224"/>
      <c r="H1722" s="224"/>
      <c r="I1722" s="224"/>
      <c r="J1722" s="224"/>
    </row>
    <row r="1723" spans="1:10">
      <c r="A1723" s="223">
        <v>1723</v>
      </c>
      <c r="B1723" s="225" t="s">
        <v>4104</v>
      </c>
      <c r="C1723" s="226" t="s">
        <v>4105</v>
      </c>
      <c r="D1723" s="224"/>
      <c r="E1723" s="224"/>
      <c r="F1723" s="224"/>
      <c r="G1723" s="224"/>
      <c r="H1723" s="224"/>
      <c r="I1723" s="224"/>
      <c r="J1723" s="224"/>
    </row>
    <row r="1724" spans="1:10">
      <c r="A1724" s="223">
        <v>1724</v>
      </c>
      <c r="B1724" s="225" t="s">
        <v>4106</v>
      </c>
      <c r="C1724" s="226" t="s">
        <v>4105</v>
      </c>
      <c r="D1724" s="224"/>
      <c r="E1724" s="224"/>
      <c r="F1724" s="224"/>
      <c r="G1724" s="224"/>
      <c r="H1724" s="224"/>
      <c r="I1724" s="224"/>
      <c r="J1724" s="224"/>
    </row>
    <row r="1725" spans="1:10" ht="25.5">
      <c r="A1725" s="223">
        <v>1725</v>
      </c>
      <c r="B1725" s="225" t="s">
        <v>4107</v>
      </c>
      <c r="C1725" s="226" t="s">
        <v>4108</v>
      </c>
      <c r="D1725" s="224"/>
      <c r="E1725" s="224"/>
      <c r="F1725" s="224"/>
      <c r="G1725" s="224"/>
      <c r="H1725" s="224"/>
      <c r="I1725" s="224"/>
      <c r="J1725" s="224"/>
    </row>
    <row r="1726" spans="1:10" ht="25.5">
      <c r="A1726" s="223">
        <v>1726</v>
      </c>
      <c r="B1726" s="225" t="s">
        <v>4109</v>
      </c>
      <c r="C1726" s="226" t="s">
        <v>4108</v>
      </c>
      <c r="D1726" s="224"/>
      <c r="E1726" s="224"/>
      <c r="F1726" s="224"/>
      <c r="G1726" s="224"/>
      <c r="H1726" s="224"/>
      <c r="I1726" s="224"/>
      <c r="J1726" s="224"/>
    </row>
    <row r="1727" spans="1:10" ht="25.5">
      <c r="A1727" s="223">
        <v>1727</v>
      </c>
      <c r="B1727" s="225" t="s">
        <v>4110</v>
      </c>
      <c r="C1727" s="226" t="s">
        <v>4111</v>
      </c>
      <c r="D1727" s="224"/>
      <c r="E1727" s="224"/>
      <c r="F1727" s="224"/>
      <c r="G1727" s="224"/>
      <c r="H1727" s="224"/>
      <c r="I1727" s="224"/>
      <c r="J1727" s="224"/>
    </row>
    <row r="1728" spans="1:10" ht="25.5">
      <c r="A1728" s="223">
        <v>1728</v>
      </c>
      <c r="B1728" s="225" t="s">
        <v>4112</v>
      </c>
      <c r="C1728" s="226" t="s">
        <v>4111</v>
      </c>
      <c r="D1728" s="224"/>
      <c r="E1728" s="224"/>
      <c r="F1728" s="224"/>
      <c r="G1728" s="224"/>
      <c r="H1728" s="224"/>
      <c r="I1728" s="224"/>
      <c r="J1728" s="224"/>
    </row>
    <row r="1729" spans="1:10">
      <c r="A1729" s="223">
        <v>1729</v>
      </c>
      <c r="B1729" s="225" t="s">
        <v>4113</v>
      </c>
      <c r="C1729" s="226" t="s">
        <v>4114</v>
      </c>
      <c r="D1729" s="224"/>
      <c r="E1729" s="224"/>
      <c r="F1729" s="224"/>
      <c r="G1729" s="224"/>
      <c r="H1729" s="224"/>
      <c r="I1729" s="224"/>
      <c r="J1729" s="224"/>
    </row>
    <row r="1730" spans="1:10">
      <c r="A1730" s="223">
        <v>1730</v>
      </c>
      <c r="B1730" s="225" t="s">
        <v>4115</v>
      </c>
      <c r="C1730" s="226" t="s">
        <v>4116</v>
      </c>
      <c r="D1730" s="224"/>
      <c r="E1730" s="224"/>
      <c r="F1730" s="224"/>
      <c r="G1730" s="224"/>
      <c r="H1730" s="224"/>
      <c r="I1730" s="224"/>
      <c r="J1730" s="224"/>
    </row>
    <row r="1731" spans="1:10">
      <c r="A1731" s="223">
        <v>1731</v>
      </c>
      <c r="B1731" s="225" t="s">
        <v>4117</v>
      </c>
      <c r="C1731" s="226" t="s">
        <v>4118</v>
      </c>
      <c r="D1731" s="224"/>
      <c r="E1731" s="224"/>
      <c r="F1731" s="224"/>
      <c r="G1731" s="224"/>
      <c r="H1731" s="224"/>
      <c r="I1731" s="224"/>
      <c r="J1731" s="224"/>
    </row>
    <row r="1732" spans="1:10">
      <c r="A1732" s="223">
        <v>1732</v>
      </c>
      <c r="B1732" s="225" t="s">
        <v>4119</v>
      </c>
      <c r="C1732" s="226" t="s">
        <v>4120</v>
      </c>
      <c r="D1732" s="224"/>
      <c r="E1732" s="224"/>
      <c r="F1732" s="224"/>
      <c r="G1732" s="224"/>
      <c r="H1732" s="224"/>
      <c r="I1732" s="224"/>
      <c r="J1732" s="224"/>
    </row>
    <row r="1733" spans="1:10">
      <c r="A1733" s="223">
        <v>1733</v>
      </c>
      <c r="B1733" s="225" t="s">
        <v>4121</v>
      </c>
      <c r="C1733" s="226" t="s">
        <v>4120</v>
      </c>
      <c r="D1733" s="224"/>
      <c r="E1733" s="224"/>
      <c r="F1733" s="224"/>
      <c r="G1733" s="224"/>
      <c r="H1733" s="224"/>
      <c r="I1733" s="224"/>
      <c r="J1733" s="224"/>
    </row>
    <row r="1734" spans="1:10">
      <c r="A1734" s="223">
        <v>1734</v>
      </c>
      <c r="B1734" s="225" t="s">
        <v>4122</v>
      </c>
      <c r="C1734" s="226" t="s">
        <v>4123</v>
      </c>
      <c r="D1734" s="224"/>
      <c r="E1734" s="224"/>
      <c r="F1734" s="224"/>
      <c r="G1734" s="224"/>
      <c r="H1734" s="224"/>
      <c r="I1734" s="224"/>
      <c r="J1734" s="224"/>
    </row>
    <row r="1735" spans="1:10">
      <c r="A1735" s="223">
        <v>1735</v>
      </c>
      <c r="B1735" s="225" t="s">
        <v>4124</v>
      </c>
      <c r="C1735" s="226" t="s">
        <v>4125</v>
      </c>
      <c r="D1735" s="224"/>
      <c r="E1735" s="224"/>
      <c r="F1735" s="224"/>
      <c r="G1735" s="224"/>
      <c r="H1735" s="224"/>
      <c r="I1735" s="224"/>
      <c r="J1735" s="224"/>
    </row>
    <row r="1736" spans="1:10" ht="25.5">
      <c r="A1736" s="223">
        <v>1736</v>
      </c>
      <c r="B1736" s="225" t="s">
        <v>4126</v>
      </c>
      <c r="C1736" s="226" t="s">
        <v>4127</v>
      </c>
      <c r="D1736" s="224"/>
      <c r="E1736" s="224"/>
      <c r="F1736" s="224"/>
      <c r="G1736" s="224"/>
      <c r="H1736" s="224"/>
      <c r="I1736" s="224"/>
      <c r="J1736" s="224"/>
    </row>
    <row r="1737" spans="1:10">
      <c r="A1737" s="223">
        <v>1737</v>
      </c>
      <c r="B1737" s="225" t="s">
        <v>4128</v>
      </c>
      <c r="C1737" s="226" t="s">
        <v>4129</v>
      </c>
      <c r="D1737" s="224"/>
      <c r="E1737" s="224"/>
      <c r="F1737" s="224"/>
      <c r="G1737" s="224"/>
      <c r="H1737" s="224"/>
      <c r="I1737" s="224"/>
      <c r="J1737" s="224"/>
    </row>
    <row r="1738" spans="1:10">
      <c r="A1738" s="223">
        <v>1738</v>
      </c>
      <c r="B1738" s="225" t="s">
        <v>1927</v>
      </c>
      <c r="C1738" s="226" t="s">
        <v>4130</v>
      </c>
      <c r="D1738" s="224"/>
      <c r="E1738" s="224"/>
      <c r="F1738" s="224"/>
      <c r="G1738" s="224"/>
      <c r="H1738" s="224"/>
      <c r="I1738" s="224"/>
      <c r="J1738" s="224"/>
    </row>
    <row r="1739" spans="1:10">
      <c r="A1739" s="223">
        <v>1739</v>
      </c>
      <c r="B1739" s="225" t="s">
        <v>1928</v>
      </c>
      <c r="C1739" s="226" t="s">
        <v>4131</v>
      </c>
      <c r="D1739" s="224"/>
      <c r="E1739" s="224"/>
      <c r="F1739" s="224"/>
      <c r="G1739" s="224"/>
      <c r="H1739" s="224"/>
      <c r="I1739" s="224"/>
      <c r="J1739" s="224"/>
    </row>
    <row r="1740" spans="1:10">
      <c r="A1740" s="223">
        <v>1740</v>
      </c>
      <c r="B1740" s="225" t="s">
        <v>4132</v>
      </c>
      <c r="C1740" s="226" t="s">
        <v>4133</v>
      </c>
      <c r="D1740" s="224"/>
      <c r="E1740" s="224"/>
      <c r="F1740" s="224"/>
      <c r="G1740" s="224"/>
      <c r="H1740" s="224"/>
      <c r="I1740" s="224"/>
      <c r="J1740" s="224"/>
    </row>
    <row r="1741" spans="1:10">
      <c r="A1741" s="223">
        <v>1741</v>
      </c>
      <c r="B1741" s="225" t="s">
        <v>4134</v>
      </c>
      <c r="C1741" s="226" t="s">
        <v>4133</v>
      </c>
      <c r="D1741" s="224"/>
      <c r="E1741" s="224"/>
      <c r="F1741" s="224"/>
      <c r="G1741" s="224"/>
      <c r="H1741" s="224"/>
      <c r="I1741" s="224"/>
      <c r="J1741" s="224"/>
    </row>
    <row r="1742" spans="1:10">
      <c r="A1742" s="223">
        <v>1742</v>
      </c>
      <c r="B1742" s="225" t="s">
        <v>4135</v>
      </c>
      <c r="C1742" s="226" t="s">
        <v>4136</v>
      </c>
      <c r="D1742" s="224"/>
      <c r="E1742" s="224"/>
      <c r="F1742" s="224"/>
      <c r="G1742" s="224"/>
      <c r="H1742" s="224"/>
      <c r="I1742" s="224"/>
      <c r="J1742" s="224"/>
    </row>
    <row r="1743" spans="1:10">
      <c r="A1743" s="223">
        <v>1743</v>
      </c>
      <c r="B1743" s="225" t="s">
        <v>4137</v>
      </c>
      <c r="C1743" s="226" t="s">
        <v>4136</v>
      </c>
      <c r="D1743" s="224"/>
      <c r="E1743" s="224"/>
      <c r="F1743" s="224"/>
      <c r="G1743" s="224"/>
      <c r="H1743" s="224"/>
      <c r="I1743" s="224"/>
      <c r="J1743" s="224"/>
    </row>
    <row r="1744" spans="1:10">
      <c r="A1744" s="223">
        <v>1744</v>
      </c>
      <c r="B1744" s="225" t="s">
        <v>1930</v>
      </c>
      <c r="C1744" s="226" t="s">
        <v>1707</v>
      </c>
      <c r="D1744" s="224"/>
      <c r="E1744" s="224"/>
      <c r="F1744" s="224"/>
      <c r="G1744" s="224"/>
      <c r="H1744" s="224"/>
      <c r="I1744" s="224"/>
      <c r="J1744" s="224"/>
    </row>
    <row r="1745" spans="1:10">
      <c r="A1745" s="223">
        <v>1745</v>
      </c>
      <c r="B1745" s="225" t="s">
        <v>4138</v>
      </c>
      <c r="C1745" s="226" t="s">
        <v>1707</v>
      </c>
      <c r="D1745" s="224"/>
      <c r="E1745" s="224"/>
      <c r="F1745" s="224"/>
      <c r="G1745" s="224"/>
      <c r="H1745" s="224"/>
      <c r="I1745" s="224"/>
      <c r="J1745" s="224"/>
    </row>
    <row r="1746" spans="1:10">
      <c r="A1746" s="223">
        <v>1746</v>
      </c>
      <c r="B1746" s="225" t="s">
        <v>4139</v>
      </c>
      <c r="C1746" s="226" t="s">
        <v>1707</v>
      </c>
      <c r="D1746" s="224"/>
      <c r="E1746" s="224"/>
      <c r="F1746" s="224"/>
      <c r="G1746" s="224"/>
      <c r="H1746" s="224"/>
      <c r="I1746" s="224"/>
      <c r="J1746" s="224"/>
    </row>
    <row r="1747" spans="1:10">
      <c r="A1747" s="223">
        <v>1747</v>
      </c>
      <c r="B1747" s="225" t="s">
        <v>1931</v>
      </c>
      <c r="C1747" s="226" t="s">
        <v>4140</v>
      </c>
      <c r="D1747" s="224"/>
      <c r="E1747" s="224"/>
      <c r="F1747" s="224"/>
      <c r="G1747" s="224"/>
      <c r="H1747" s="224"/>
      <c r="I1747" s="224"/>
      <c r="J1747" s="224"/>
    </row>
    <row r="1748" spans="1:10">
      <c r="A1748" s="223">
        <v>1748</v>
      </c>
      <c r="B1748" s="225" t="s">
        <v>1932</v>
      </c>
      <c r="C1748" s="226" t="s">
        <v>4141</v>
      </c>
      <c r="D1748" s="224"/>
      <c r="E1748" s="224"/>
      <c r="F1748" s="224"/>
      <c r="G1748" s="224"/>
      <c r="H1748" s="224"/>
      <c r="I1748" s="224"/>
      <c r="J1748" s="224"/>
    </row>
    <row r="1749" spans="1:10">
      <c r="A1749" s="223">
        <v>1749</v>
      </c>
      <c r="B1749" s="225" t="s">
        <v>1933</v>
      </c>
      <c r="C1749" s="226" t="s">
        <v>4141</v>
      </c>
      <c r="D1749" s="224"/>
      <c r="E1749" s="224"/>
      <c r="F1749" s="224"/>
      <c r="G1749" s="224"/>
      <c r="H1749" s="224"/>
      <c r="I1749" s="224"/>
      <c r="J1749" s="224"/>
    </row>
    <row r="1750" spans="1:10">
      <c r="A1750" s="223">
        <v>1750</v>
      </c>
      <c r="B1750" s="225" t="s">
        <v>1934</v>
      </c>
      <c r="C1750" s="226" t="s">
        <v>4142</v>
      </c>
      <c r="D1750" s="224"/>
      <c r="E1750" s="224"/>
      <c r="F1750" s="224"/>
      <c r="G1750" s="224"/>
      <c r="H1750" s="224"/>
      <c r="I1750" s="224"/>
      <c r="J1750" s="224"/>
    </row>
    <row r="1751" spans="1:10">
      <c r="A1751" s="223">
        <v>1751</v>
      </c>
      <c r="B1751" s="225" t="s">
        <v>4143</v>
      </c>
      <c r="C1751" s="226" t="s">
        <v>4142</v>
      </c>
      <c r="D1751" s="224"/>
      <c r="E1751" s="224"/>
      <c r="F1751" s="224"/>
      <c r="G1751" s="224"/>
      <c r="H1751" s="224"/>
      <c r="I1751" s="224"/>
      <c r="J1751" s="224"/>
    </row>
    <row r="1752" spans="1:10">
      <c r="A1752" s="223">
        <v>1752</v>
      </c>
      <c r="B1752" s="225" t="s">
        <v>4144</v>
      </c>
      <c r="C1752" s="226" t="s">
        <v>4145</v>
      </c>
      <c r="D1752" s="224"/>
      <c r="E1752" s="224"/>
      <c r="F1752" s="224"/>
      <c r="G1752" s="224"/>
      <c r="H1752" s="224"/>
      <c r="I1752" s="224"/>
      <c r="J1752" s="224"/>
    </row>
    <row r="1753" spans="1:10">
      <c r="A1753" s="223">
        <v>1753</v>
      </c>
      <c r="B1753" s="225" t="s">
        <v>4146</v>
      </c>
      <c r="C1753" s="226" t="s">
        <v>1929</v>
      </c>
      <c r="D1753" s="224"/>
      <c r="E1753" s="224"/>
      <c r="F1753" s="224"/>
      <c r="G1753" s="224"/>
      <c r="H1753" s="224"/>
      <c r="I1753" s="224"/>
      <c r="J1753" s="224"/>
    </row>
    <row r="1754" spans="1:10">
      <c r="A1754" s="223">
        <v>1754</v>
      </c>
      <c r="B1754" s="225" t="s">
        <v>4147</v>
      </c>
      <c r="C1754" s="226" t="s">
        <v>1929</v>
      </c>
      <c r="D1754" s="224"/>
      <c r="E1754" s="224"/>
      <c r="F1754" s="224"/>
      <c r="G1754" s="224"/>
      <c r="H1754" s="224"/>
      <c r="I1754" s="224"/>
      <c r="J1754" s="224"/>
    </row>
    <row r="1755" spans="1:10">
      <c r="A1755" s="223">
        <v>1755</v>
      </c>
      <c r="B1755" s="225" t="s">
        <v>4148</v>
      </c>
      <c r="C1755" s="226" t="s">
        <v>1929</v>
      </c>
      <c r="D1755" s="224"/>
      <c r="E1755" s="224"/>
      <c r="F1755" s="224"/>
      <c r="G1755" s="224"/>
      <c r="H1755" s="224"/>
      <c r="I1755" s="224"/>
      <c r="J1755" s="224"/>
    </row>
    <row r="1756" spans="1:10">
      <c r="A1756" s="223">
        <v>1756</v>
      </c>
      <c r="B1756" s="225" t="s">
        <v>4149</v>
      </c>
      <c r="C1756" s="226" t="s">
        <v>4150</v>
      </c>
      <c r="D1756" s="224"/>
      <c r="E1756" s="224"/>
      <c r="F1756" s="224"/>
      <c r="G1756" s="224"/>
      <c r="H1756" s="224"/>
      <c r="I1756" s="224"/>
      <c r="J1756" s="224"/>
    </row>
    <row r="1757" spans="1:10">
      <c r="A1757" s="223">
        <v>1757</v>
      </c>
      <c r="B1757" s="225" t="s">
        <v>4151</v>
      </c>
      <c r="C1757" s="226" t="s">
        <v>4152</v>
      </c>
      <c r="D1757" s="224"/>
      <c r="E1757" s="224"/>
      <c r="F1757" s="224"/>
      <c r="G1757" s="224"/>
      <c r="H1757" s="224"/>
      <c r="I1757" s="224"/>
      <c r="J1757" s="224"/>
    </row>
    <row r="1758" spans="1:10">
      <c r="A1758" s="223">
        <v>1758</v>
      </c>
      <c r="B1758" s="225" t="s">
        <v>4153</v>
      </c>
      <c r="C1758" s="226" t="s">
        <v>4152</v>
      </c>
      <c r="D1758" s="224"/>
      <c r="E1758" s="224"/>
      <c r="F1758" s="224"/>
      <c r="G1758" s="224"/>
      <c r="H1758" s="224"/>
      <c r="I1758" s="224"/>
      <c r="J1758" s="224"/>
    </row>
    <row r="1759" spans="1:10">
      <c r="A1759" s="223">
        <v>1759</v>
      </c>
      <c r="B1759" s="225" t="s">
        <v>4154</v>
      </c>
      <c r="C1759" s="226" t="s">
        <v>4155</v>
      </c>
      <c r="D1759" s="224"/>
      <c r="E1759" s="224"/>
      <c r="F1759" s="224"/>
      <c r="G1759" s="224"/>
      <c r="H1759" s="224"/>
      <c r="I1759" s="224"/>
      <c r="J1759" s="224"/>
    </row>
    <row r="1760" spans="1:10">
      <c r="A1760" s="223">
        <v>1760</v>
      </c>
      <c r="B1760" s="225" t="s">
        <v>4156</v>
      </c>
      <c r="C1760" s="226" t="s">
        <v>4157</v>
      </c>
      <c r="D1760" s="224"/>
      <c r="E1760" s="224"/>
      <c r="F1760" s="224"/>
      <c r="G1760" s="224"/>
      <c r="H1760" s="224"/>
      <c r="I1760" s="224"/>
      <c r="J1760" s="224"/>
    </row>
    <row r="1761" spans="1:10">
      <c r="A1761" s="223">
        <v>1761</v>
      </c>
      <c r="B1761" s="225" t="s">
        <v>4158</v>
      </c>
      <c r="C1761" s="226" t="s">
        <v>4159</v>
      </c>
      <c r="D1761" s="224"/>
      <c r="E1761" s="224"/>
      <c r="F1761" s="224"/>
      <c r="G1761" s="224"/>
      <c r="H1761" s="224"/>
      <c r="I1761" s="224"/>
      <c r="J1761" s="224"/>
    </row>
    <row r="1762" spans="1:10" ht="25.5">
      <c r="A1762" s="223">
        <v>1762</v>
      </c>
      <c r="B1762" s="225" t="s">
        <v>4160</v>
      </c>
      <c r="C1762" s="226" t="s">
        <v>4161</v>
      </c>
      <c r="D1762" s="224"/>
      <c r="E1762" s="224"/>
      <c r="F1762" s="224"/>
      <c r="G1762" s="224"/>
      <c r="H1762" s="224"/>
      <c r="I1762" s="224"/>
      <c r="J1762" s="224"/>
    </row>
    <row r="1763" spans="1:10">
      <c r="A1763" s="223">
        <v>1763</v>
      </c>
      <c r="B1763" s="225" t="s">
        <v>4162</v>
      </c>
      <c r="C1763" s="226" t="s">
        <v>4163</v>
      </c>
      <c r="D1763" s="224"/>
      <c r="E1763" s="224"/>
      <c r="F1763" s="224"/>
      <c r="G1763" s="224"/>
      <c r="H1763" s="224"/>
      <c r="I1763" s="224"/>
      <c r="J1763" s="224"/>
    </row>
    <row r="1764" spans="1:10">
      <c r="A1764" s="223">
        <v>1764</v>
      </c>
      <c r="B1764" s="225" t="s">
        <v>4164</v>
      </c>
      <c r="C1764" s="226" t="s">
        <v>4163</v>
      </c>
      <c r="D1764" s="224"/>
      <c r="E1764" s="224"/>
      <c r="F1764" s="224"/>
      <c r="G1764" s="224"/>
      <c r="H1764" s="224"/>
      <c r="I1764" s="224"/>
      <c r="J1764" s="224"/>
    </row>
    <row r="1765" spans="1:10">
      <c r="A1765" s="223">
        <v>1765</v>
      </c>
      <c r="B1765" s="225" t="s">
        <v>4165</v>
      </c>
      <c r="C1765" s="226" t="s">
        <v>4166</v>
      </c>
      <c r="D1765" s="224"/>
      <c r="E1765" s="224"/>
      <c r="F1765" s="224"/>
      <c r="G1765" s="224"/>
      <c r="H1765" s="224"/>
      <c r="I1765" s="224"/>
      <c r="J1765" s="224"/>
    </row>
    <row r="1766" spans="1:10">
      <c r="A1766" s="223">
        <v>1766</v>
      </c>
      <c r="B1766" s="225" t="s">
        <v>4167</v>
      </c>
      <c r="C1766" s="226" t="s">
        <v>4168</v>
      </c>
      <c r="D1766" s="224"/>
      <c r="E1766" s="224"/>
      <c r="F1766" s="224"/>
      <c r="G1766" s="224"/>
      <c r="H1766" s="224"/>
      <c r="I1766" s="224"/>
      <c r="J1766" s="224"/>
    </row>
    <row r="1767" spans="1:10">
      <c r="A1767" s="223">
        <v>1767</v>
      </c>
      <c r="B1767" s="225" t="s">
        <v>4169</v>
      </c>
      <c r="C1767" s="226" t="s">
        <v>4170</v>
      </c>
      <c r="D1767" s="224"/>
      <c r="E1767" s="224"/>
      <c r="F1767" s="224"/>
      <c r="G1767" s="224"/>
      <c r="H1767" s="224"/>
      <c r="I1767" s="224"/>
      <c r="J1767" s="224"/>
    </row>
    <row r="1768" spans="1:10">
      <c r="A1768" s="223">
        <v>1768</v>
      </c>
      <c r="B1768" s="225" t="s">
        <v>4171</v>
      </c>
      <c r="C1768" s="226" t="s">
        <v>4172</v>
      </c>
      <c r="D1768" s="224"/>
      <c r="E1768" s="224"/>
      <c r="F1768" s="224"/>
      <c r="G1768" s="224"/>
      <c r="H1768" s="224"/>
      <c r="I1768" s="224"/>
      <c r="J1768" s="224"/>
    </row>
    <row r="1769" spans="1:10">
      <c r="A1769" s="223">
        <v>1769</v>
      </c>
      <c r="B1769" s="225" t="s">
        <v>4173</v>
      </c>
      <c r="C1769" s="226" t="s">
        <v>1935</v>
      </c>
      <c r="D1769" s="224"/>
      <c r="E1769" s="224"/>
      <c r="F1769" s="224"/>
      <c r="G1769" s="224"/>
      <c r="H1769" s="224"/>
      <c r="I1769" s="224"/>
      <c r="J1769" s="224"/>
    </row>
    <row r="1770" spans="1:10">
      <c r="A1770" s="223">
        <v>1770</v>
      </c>
      <c r="B1770" s="225" t="s">
        <v>4174</v>
      </c>
      <c r="C1770" s="226" t="s">
        <v>4175</v>
      </c>
      <c r="D1770" s="224"/>
      <c r="E1770" s="224"/>
      <c r="F1770" s="224"/>
      <c r="G1770" s="224"/>
      <c r="H1770" s="224"/>
      <c r="I1770" s="224"/>
      <c r="J1770" s="224"/>
    </row>
    <row r="1771" spans="1:10">
      <c r="A1771" s="223">
        <v>1771</v>
      </c>
      <c r="B1771" s="225" t="s">
        <v>4176</v>
      </c>
      <c r="C1771" s="226" t="s">
        <v>4175</v>
      </c>
      <c r="D1771" s="224"/>
      <c r="E1771" s="224"/>
      <c r="F1771" s="224"/>
      <c r="G1771" s="224"/>
      <c r="H1771" s="224"/>
      <c r="I1771" s="224"/>
      <c r="J1771" s="224"/>
    </row>
    <row r="1772" spans="1:10" ht="25.5">
      <c r="A1772" s="223">
        <v>1772</v>
      </c>
      <c r="B1772" s="225" t="s">
        <v>4177</v>
      </c>
      <c r="C1772" s="226" t="s">
        <v>1936</v>
      </c>
      <c r="D1772" s="224"/>
      <c r="E1772" s="224"/>
      <c r="F1772" s="224"/>
      <c r="G1772" s="224"/>
      <c r="H1772" s="224"/>
      <c r="I1772" s="224"/>
      <c r="J1772" s="224"/>
    </row>
    <row r="1773" spans="1:10">
      <c r="A1773" s="223">
        <v>1773</v>
      </c>
      <c r="B1773" s="225" t="s">
        <v>4178</v>
      </c>
      <c r="C1773" s="226" t="s">
        <v>4179</v>
      </c>
      <c r="D1773" s="224"/>
      <c r="E1773" s="224"/>
      <c r="F1773" s="224"/>
      <c r="G1773" s="224"/>
      <c r="H1773" s="224"/>
      <c r="I1773" s="224"/>
      <c r="J1773" s="224"/>
    </row>
    <row r="1774" spans="1:10">
      <c r="A1774" s="223">
        <v>1774</v>
      </c>
      <c r="B1774" s="225" t="s">
        <v>4180</v>
      </c>
      <c r="C1774" s="226" t="s">
        <v>4179</v>
      </c>
      <c r="D1774" s="224"/>
      <c r="E1774" s="224"/>
      <c r="F1774" s="224"/>
      <c r="G1774" s="224"/>
      <c r="H1774" s="224"/>
      <c r="I1774" s="224"/>
      <c r="J1774" s="224"/>
    </row>
    <row r="1775" spans="1:10" ht="25.5">
      <c r="A1775" s="223">
        <v>1775</v>
      </c>
      <c r="B1775" s="225" t="s">
        <v>4181</v>
      </c>
      <c r="C1775" s="226" t="s">
        <v>4182</v>
      </c>
      <c r="D1775" s="224"/>
      <c r="E1775" s="224"/>
      <c r="F1775" s="224"/>
      <c r="G1775" s="224"/>
      <c r="H1775" s="224"/>
      <c r="I1775" s="224"/>
      <c r="J1775" s="224"/>
    </row>
    <row r="1776" spans="1:10" ht="25.5">
      <c r="A1776" s="223">
        <v>1776</v>
      </c>
      <c r="B1776" s="225" t="s">
        <v>4183</v>
      </c>
      <c r="C1776" s="226" t="s">
        <v>4182</v>
      </c>
      <c r="D1776" s="224"/>
      <c r="E1776" s="224"/>
      <c r="F1776" s="224"/>
      <c r="G1776" s="224"/>
      <c r="H1776" s="224"/>
      <c r="I1776" s="224"/>
      <c r="J1776" s="224"/>
    </row>
    <row r="1777" spans="1:10">
      <c r="A1777" s="223">
        <v>1777</v>
      </c>
      <c r="B1777" s="225" t="s">
        <v>4184</v>
      </c>
      <c r="C1777" s="226" t="s">
        <v>1937</v>
      </c>
      <c r="D1777" s="224"/>
      <c r="E1777" s="224"/>
      <c r="F1777" s="224"/>
      <c r="G1777" s="224"/>
      <c r="H1777" s="224"/>
      <c r="I1777" s="224"/>
      <c r="J1777" s="224"/>
    </row>
    <row r="1778" spans="1:10">
      <c r="A1778" s="223">
        <v>1778</v>
      </c>
      <c r="B1778" s="225" t="s">
        <v>4185</v>
      </c>
      <c r="C1778" s="226" t="s">
        <v>1937</v>
      </c>
      <c r="D1778" s="224"/>
      <c r="E1778" s="224"/>
      <c r="F1778" s="224"/>
      <c r="G1778" s="224"/>
      <c r="H1778" s="224"/>
      <c r="I1778" s="224"/>
      <c r="J1778" s="224"/>
    </row>
    <row r="1779" spans="1:10">
      <c r="A1779" s="223">
        <v>1779</v>
      </c>
      <c r="B1779" s="225" t="s">
        <v>4186</v>
      </c>
      <c r="C1779" s="226" t="s">
        <v>4187</v>
      </c>
      <c r="D1779" s="224"/>
      <c r="E1779" s="224"/>
      <c r="F1779" s="224"/>
      <c r="G1779" s="224"/>
      <c r="H1779" s="224"/>
      <c r="I1779" s="224"/>
      <c r="J1779" s="224"/>
    </row>
    <row r="1780" spans="1:10">
      <c r="A1780" s="223">
        <v>1780</v>
      </c>
      <c r="B1780" s="225" t="s">
        <v>4188</v>
      </c>
      <c r="C1780" s="226" t="s">
        <v>4189</v>
      </c>
      <c r="D1780" s="224"/>
      <c r="E1780" s="224"/>
      <c r="F1780" s="224"/>
      <c r="G1780" s="224"/>
      <c r="H1780" s="224"/>
      <c r="I1780" s="224"/>
      <c r="J1780" s="224"/>
    </row>
    <row r="1781" spans="1:10">
      <c r="A1781" s="223">
        <v>1781</v>
      </c>
      <c r="B1781" s="225" t="s">
        <v>4190</v>
      </c>
      <c r="C1781" s="226" t="s">
        <v>4191</v>
      </c>
      <c r="D1781" s="224"/>
      <c r="E1781" s="224"/>
      <c r="F1781" s="224"/>
      <c r="G1781" s="224"/>
      <c r="H1781" s="224"/>
      <c r="I1781" s="224"/>
      <c r="J1781" s="224"/>
    </row>
    <row r="1782" spans="1:10">
      <c r="A1782" s="223">
        <v>1782</v>
      </c>
      <c r="B1782" s="225" t="s">
        <v>4192</v>
      </c>
      <c r="C1782" s="226" t="s">
        <v>1938</v>
      </c>
      <c r="D1782" s="224"/>
      <c r="E1782" s="224"/>
      <c r="F1782" s="224"/>
      <c r="G1782" s="224"/>
      <c r="H1782" s="224"/>
      <c r="I1782" s="224"/>
      <c r="J1782" s="224"/>
    </row>
    <row r="1783" spans="1:10">
      <c r="A1783" s="223">
        <v>1783</v>
      </c>
      <c r="B1783" s="225" t="s">
        <v>4193</v>
      </c>
      <c r="C1783" s="226" t="s">
        <v>4194</v>
      </c>
      <c r="D1783" s="224"/>
      <c r="E1783" s="224"/>
      <c r="F1783" s="224"/>
      <c r="G1783" s="224"/>
      <c r="H1783" s="224"/>
      <c r="I1783" s="224"/>
      <c r="J1783" s="224"/>
    </row>
    <row r="1784" spans="1:10">
      <c r="A1784" s="223">
        <v>1784</v>
      </c>
      <c r="B1784" s="225" t="s">
        <v>4195</v>
      </c>
      <c r="C1784" s="226" t="s">
        <v>4194</v>
      </c>
      <c r="D1784" s="224"/>
      <c r="E1784" s="224"/>
      <c r="F1784" s="224"/>
      <c r="G1784" s="224"/>
      <c r="H1784" s="224"/>
      <c r="I1784" s="224"/>
      <c r="J1784" s="224"/>
    </row>
    <row r="1785" spans="1:10">
      <c r="A1785" s="223">
        <v>1785</v>
      </c>
      <c r="B1785" s="225" t="s">
        <v>4196</v>
      </c>
      <c r="C1785" s="226" t="s">
        <v>4197</v>
      </c>
      <c r="D1785" s="224"/>
      <c r="E1785" s="224"/>
      <c r="F1785" s="224"/>
      <c r="G1785" s="224"/>
      <c r="H1785" s="224"/>
      <c r="I1785" s="224"/>
      <c r="J1785" s="224"/>
    </row>
    <row r="1786" spans="1:10">
      <c r="A1786" s="223">
        <v>1786</v>
      </c>
      <c r="B1786" s="225" t="s">
        <v>4198</v>
      </c>
      <c r="C1786" s="226" t="s">
        <v>4197</v>
      </c>
      <c r="D1786" s="224"/>
      <c r="E1786" s="224"/>
      <c r="F1786" s="224"/>
      <c r="G1786" s="224"/>
      <c r="H1786" s="224"/>
      <c r="I1786" s="224"/>
      <c r="J1786" s="224"/>
    </row>
    <row r="1787" spans="1:10">
      <c r="A1787" s="223">
        <v>1787</v>
      </c>
      <c r="B1787" s="225" t="s">
        <v>4199</v>
      </c>
      <c r="C1787" s="226" t="s">
        <v>4200</v>
      </c>
      <c r="D1787" s="224"/>
      <c r="E1787" s="224"/>
      <c r="F1787" s="224"/>
      <c r="G1787" s="224"/>
      <c r="H1787" s="224"/>
      <c r="I1787" s="224"/>
      <c r="J1787" s="224"/>
    </row>
    <row r="1788" spans="1:10">
      <c r="A1788" s="223">
        <v>1788</v>
      </c>
      <c r="B1788" s="225" t="s">
        <v>4201</v>
      </c>
      <c r="C1788" s="226" t="s">
        <v>4200</v>
      </c>
      <c r="D1788" s="224"/>
      <c r="E1788" s="224"/>
      <c r="F1788" s="224"/>
      <c r="G1788" s="224"/>
      <c r="H1788" s="224"/>
      <c r="I1788" s="224"/>
      <c r="J1788" s="224"/>
    </row>
    <row r="1789" spans="1:10">
      <c r="A1789" s="223">
        <v>1789</v>
      </c>
      <c r="B1789" s="225" t="s">
        <v>4202</v>
      </c>
      <c r="C1789" s="226" t="s">
        <v>4203</v>
      </c>
      <c r="D1789" s="224"/>
      <c r="E1789" s="224"/>
      <c r="F1789" s="224"/>
      <c r="G1789" s="224"/>
      <c r="H1789" s="224"/>
      <c r="I1789" s="224"/>
      <c r="J1789" s="224"/>
    </row>
    <row r="1790" spans="1:10">
      <c r="A1790" s="223">
        <v>1790</v>
      </c>
      <c r="B1790" s="225" t="s">
        <v>4204</v>
      </c>
      <c r="C1790" s="226" t="s">
        <v>4203</v>
      </c>
      <c r="D1790" s="224"/>
      <c r="E1790" s="224"/>
      <c r="F1790" s="224"/>
      <c r="G1790" s="224"/>
      <c r="H1790" s="224"/>
      <c r="I1790" s="224"/>
      <c r="J1790" s="224"/>
    </row>
    <row r="1791" spans="1:10">
      <c r="A1791" s="223">
        <v>1791</v>
      </c>
      <c r="B1791" s="225" t="s">
        <v>4205</v>
      </c>
      <c r="C1791" s="226" t="s">
        <v>1939</v>
      </c>
      <c r="D1791" s="224"/>
      <c r="E1791" s="224"/>
      <c r="F1791" s="224"/>
      <c r="G1791" s="224"/>
      <c r="H1791" s="224"/>
      <c r="I1791" s="224"/>
      <c r="J1791" s="224"/>
    </row>
    <row r="1792" spans="1:10">
      <c r="A1792" s="223">
        <v>1792</v>
      </c>
      <c r="B1792" s="225" t="s">
        <v>4206</v>
      </c>
      <c r="C1792" s="226" t="s">
        <v>4207</v>
      </c>
      <c r="D1792" s="224"/>
      <c r="E1792" s="224"/>
      <c r="F1792" s="224"/>
      <c r="G1792" s="224"/>
      <c r="H1792" s="224"/>
      <c r="I1792" s="224"/>
      <c r="J1792" s="224"/>
    </row>
    <row r="1793" spans="1:10">
      <c r="A1793" s="223">
        <v>1793</v>
      </c>
      <c r="B1793" s="225" t="s">
        <v>4208</v>
      </c>
      <c r="C1793" s="226" t="s">
        <v>4207</v>
      </c>
      <c r="D1793" s="224"/>
      <c r="E1793" s="224"/>
      <c r="F1793" s="224"/>
      <c r="G1793" s="224"/>
      <c r="H1793" s="224"/>
      <c r="I1793" s="224"/>
      <c r="J1793" s="224"/>
    </row>
    <row r="1794" spans="1:10">
      <c r="A1794" s="223">
        <v>1794</v>
      </c>
      <c r="B1794" s="225" t="s">
        <v>4209</v>
      </c>
      <c r="C1794" s="226" t="s">
        <v>4210</v>
      </c>
      <c r="D1794" s="224"/>
      <c r="E1794" s="224"/>
      <c r="F1794" s="224"/>
      <c r="G1794" s="224"/>
      <c r="H1794" s="224"/>
      <c r="I1794" s="224"/>
      <c r="J1794" s="224"/>
    </row>
    <row r="1795" spans="1:10">
      <c r="A1795" s="223">
        <v>1795</v>
      </c>
      <c r="B1795" s="225" t="s">
        <v>4211</v>
      </c>
      <c r="C1795" s="226" t="s">
        <v>4210</v>
      </c>
      <c r="D1795" s="224"/>
      <c r="E1795" s="224"/>
      <c r="F1795" s="224"/>
      <c r="G1795" s="224"/>
      <c r="H1795" s="224"/>
      <c r="I1795" s="224"/>
      <c r="J1795" s="224"/>
    </row>
    <row r="1796" spans="1:10">
      <c r="A1796" s="223">
        <v>1796</v>
      </c>
      <c r="B1796" s="225" t="s">
        <v>4212</v>
      </c>
      <c r="C1796" s="226" t="s">
        <v>4213</v>
      </c>
      <c r="D1796" s="224"/>
      <c r="E1796" s="224"/>
      <c r="F1796" s="224"/>
      <c r="G1796" s="224"/>
      <c r="H1796" s="224"/>
      <c r="I1796" s="224"/>
      <c r="J1796" s="224"/>
    </row>
    <row r="1797" spans="1:10">
      <c r="A1797" s="223">
        <v>1797</v>
      </c>
      <c r="B1797" s="225" t="s">
        <v>4214</v>
      </c>
      <c r="C1797" s="226" t="s">
        <v>4213</v>
      </c>
      <c r="D1797" s="224"/>
      <c r="E1797" s="224"/>
      <c r="F1797" s="224"/>
      <c r="G1797" s="224"/>
      <c r="H1797" s="224"/>
      <c r="I1797" s="224"/>
      <c r="J1797" s="224"/>
    </row>
    <row r="1798" spans="1:10">
      <c r="A1798" s="223">
        <v>1798</v>
      </c>
      <c r="B1798" s="225" t="s">
        <v>4215</v>
      </c>
      <c r="C1798" s="226" t="s">
        <v>4213</v>
      </c>
      <c r="D1798" s="224"/>
      <c r="E1798" s="224"/>
      <c r="F1798" s="224"/>
      <c r="G1798" s="224"/>
      <c r="H1798" s="224"/>
      <c r="I1798" s="224"/>
      <c r="J1798" s="224"/>
    </row>
    <row r="1799" spans="1:10">
      <c r="A1799" s="223">
        <v>1799</v>
      </c>
      <c r="B1799" s="225" t="s">
        <v>1940</v>
      </c>
      <c r="C1799" s="226" t="s">
        <v>1942</v>
      </c>
      <c r="D1799" s="224"/>
      <c r="E1799" s="224"/>
      <c r="F1799" s="224"/>
      <c r="G1799" s="224"/>
      <c r="H1799" s="224"/>
      <c r="I1799" s="224"/>
      <c r="J1799" s="224"/>
    </row>
    <row r="1800" spans="1:10">
      <c r="A1800" s="223">
        <v>1800</v>
      </c>
      <c r="B1800" s="225" t="s">
        <v>1941</v>
      </c>
      <c r="C1800" s="226" t="s">
        <v>1942</v>
      </c>
      <c r="D1800" s="224"/>
      <c r="E1800" s="224"/>
      <c r="F1800" s="224"/>
      <c r="G1800" s="224"/>
      <c r="H1800" s="224"/>
      <c r="I1800" s="224"/>
      <c r="J1800" s="224"/>
    </row>
    <row r="1801" spans="1:10">
      <c r="A1801" s="223">
        <v>1801</v>
      </c>
      <c r="B1801" s="225" t="s">
        <v>1943</v>
      </c>
      <c r="C1801" s="226" t="s">
        <v>1942</v>
      </c>
      <c r="D1801" s="224"/>
      <c r="E1801" s="224"/>
      <c r="F1801" s="224"/>
      <c r="G1801" s="224"/>
      <c r="H1801" s="224"/>
      <c r="I1801" s="224"/>
      <c r="J1801" s="224"/>
    </row>
    <row r="1802" spans="1:10">
      <c r="A1802" s="223">
        <v>1802</v>
      </c>
      <c r="B1802" s="225" t="s">
        <v>1944</v>
      </c>
      <c r="C1802" s="226" t="s">
        <v>1942</v>
      </c>
      <c r="D1802" s="224"/>
      <c r="E1802" s="224"/>
      <c r="F1802" s="224"/>
      <c r="G1802" s="224"/>
      <c r="H1802" s="224"/>
      <c r="I1802" s="224"/>
      <c r="J1802" s="224"/>
    </row>
    <row r="1803" spans="1:10">
      <c r="A1803" s="223">
        <v>1803</v>
      </c>
      <c r="B1803" s="225" t="s">
        <v>1945</v>
      </c>
      <c r="C1803" s="226" t="s">
        <v>4216</v>
      </c>
      <c r="D1803" s="224"/>
      <c r="E1803" s="224"/>
      <c r="F1803" s="224"/>
      <c r="G1803" s="224"/>
      <c r="H1803" s="224"/>
      <c r="I1803" s="224"/>
      <c r="J1803" s="224"/>
    </row>
    <row r="1804" spans="1:10">
      <c r="A1804" s="223">
        <v>1804</v>
      </c>
      <c r="B1804" s="225" t="s">
        <v>1946</v>
      </c>
      <c r="C1804" s="226" t="s">
        <v>4217</v>
      </c>
      <c r="D1804" s="224"/>
      <c r="E1804" s="224"/>
      <c r="F1804" s="224"/>
      <c r="G1804" s="224"/>
      <c r="H1804" s="224"/>
      <c r="I1804" s="224"/>
      <c r="J1804" s="224"/>
    </row>
    <row r="1805" spans="1:10" ht="25.5">
      <c r="A1805" s="223">
        <v>1805</v>
      </c>
      <c r="B1805" s="225" t="s">
        <v>1947</v>
      </c>
      <c r="C1805" s="226" t="s">
        <v>4218</v>
      </c>
      <c r="D1805" s="224"/>
      <c r="E1805" s="224"/>
      <c r="F1805" s="224"/>
      <c r="G1805" s="224"/>
      <c r="H1805" s="224"/>
      <c r="I1805" s="224"/>
      <c r="J1805" s="224"/>
    </row>
    <row r="1806" spans="1:10" ht="25.5">
      <c r="A1806" s="223">
        <v>1806</v>
      </c>
      <c r="B1806" s="225" t="s">
        <v>4219</v>
      </c>
      <c r="C1806" s="226" t="s">
        <v>4218</v>
      </c>
      <c r="D1806" s="224"/>
      <c r="E1806" s="224"/>
      <c r="F1806" s="224"/>
      <c r="G1806" s="224"/>
      <c r="H1806" s="224"/>
      <c r="I1806" s="224"/>
      <c r="J1806" s="224"/>
    </row>
    <row r="1807" spans="1:10" ht="25.5">
      <c r="A1807" s="223">
        <v>1807</v>
      </c>
      <c r="B1807" s="225" t="s">
        <v>4220</v>
      </c>
      <c r="C1807" s="226" t="s">
        <v>4221</v>
      </c>
      <c r="D1807" s="224"/>
      <c r="E1807" s="224"/>
      <c r="F1807" s="224"/>
      <c r="G1807" s="224"/>
      <c r="H1807" s="224"/>
      <c r="I1807" s="224"/>
      <c r="J1807" s="224"/>
    </row>
    <row r="1808" spans="1:10" ht="25.5">
      <c r="A1808" s="223">
        <v>1808</v>
      </c>
      <c r="B1808" s="225" t="s">
        <v>4222</v>
      </c>
      <c r="C1808" s="226" t="s">
        <v>4223</v>
      </c>
      <c r="D1808" s="224"/>
      <c r="E1808" s="224"/>
      <c r="F1808" s="224"/>
      <c r="G1808" s="224"/>
      <c r="H1808" s="224"/>
      <c r="I1808" s="224"/>
      <c r="J1808" s="224"/>
    </row>
    <row r="1809" spans="1:10">
      <c r="A1809" s="223">
        <v>1809</v>
      </c>
      <c r="B1809" s="225" t="s">
        <v>4224</v>
      </c>
      <c r="C1809" s="226" t="s">
        <v>4225</v>
      </c>
      <c r="D1809" s="224"/>
      <c r="E1809" s="224"/>
      <c r="F1809" s="224"/>
      <c r="G1809" s="224"/>
      <c r="H1809" s="224"/>
      <c r="I1809" s="224"/>
      <c r="J1809" s="224"/>
    </row>
    <row r="1810" spans="1:10" ht="25.5">
      <c r="A1810" s="223">
        <v>1810</v>
      </c>
      <c r="B1810" s="225" t="s">
        <v>4226</v>
      </c>
      <c r="C1810" s="226" t="s">
        <v>4227</v>
      </c>
      <c r="D1810" s="224"/>
      <c r="E1810" s="224"/>
      <c r="F1810" s="224"/>
      <c r="G1810" s="224"/>
      <c r="H1810" s="224"/>
      <c r="I1810" s="224"/>
      <c r="J1810" s="224"/>
    </row>
    <row r="1811" spans="1:10" ht="25.5">
      <c r="A1811" s="223">
        <v>1811</v>
      </c>
      <c r="B1811" s="225" t="s">
        <v>4228</v>
      </c>
      <c r="C1811" s="226" t="s">
        <v>4227</v>
      </c>
      <c r="D1811" s="224"/>
      <c r="E1811" s="224"/>
      <c r="F1811" s="224"/>
      <c r="G1811" s="224"/>
      <c r="H1811" s="224"/>
      <c r="I1811" s="224"/>
      <c r="J1811" s="224"/>
    </row>
    <row r="1812" spans="1:10" ht="25.5">
      <c r="A1812" s="223">
        <v>1812</v>
      </c>
      <c r="B1812" s="225" t="s">
        <v>4229</v>
      </c>
      <c r="C1812" s="226" t="s">
        <v>4230</v>
      </c>
      <c r="D1812" s="224"/>
      <c r="E1812" s="224"/>
      <c r="F1812" s="224"/>
      <c r="G1812" s="224"/>
      <c r="H1812" s="224"/>
      <c r="I1812" s="224"/>
      <c r="J1812" s="224"/>
    </row>
    <row r="1813" spans="1:10" ht="25.5">
      <c r="A1813" s="223">
        <v>1813</v>
      </c>
      <c r="B1813" s="225" t="s">
        <v>4231</v>
      </c>
      <c r="C1813" s="226" t="s">
        <v>4230</v>
      </c>
      <c r="D1813" s="224"/>
      <c r="E1813" s="224"/>
      <c r="F1813" s="224"/>
      <c r="G1813" s="224"/>
      <c r="H1813" s="224"/>
      <c r="I1813" s="224"/>
      <c r="J1813" s="224"/>
    </row>
    <row r="1814" spans="1:10" ht="25.5">
      <c r="A1814" s="223">
        <v>1814</v>
      </c>
      <c r="B1814" s="225" t="s">
        <v>4232</v>
      </c>
      <c r="C1814" s="226" t="s">
        <v>4233</v>
      </c>
      <c r="D1814" s="224"/>
      <c r="E1814" s="224"/>
      <c r="F1814" s="224"/>
      <c r="G1814" s="224"/>
      <c r="H1814" s="224"/>
      <c r="I1814" s="224"/>
      <c r="J1814" s="224"/>
    </row>
    <row r="1815" spans="1:10" ht="25.5">
      <c r="A1815" s="223">
        <v>1815</v>
      </c>
      <c r="B1815" s="225" t="s">
        <v>4234</v>
      </c>
      <c r="C1815" s="226" t="s">
        <v>4233</v>
      </c>
      <c r="D1815" s="224"/>
      <c r="E1815" s="224"/>
      <c r="F1815" s="224"/>
      <c r="G1815" s="224"/>
      <c r="H1815" s="224"/>
      <c r="I1815" s="224"/>
      <c r="J1815" s="224"/>
    </row>
    <row r="1816" spans="1:10" ht="25.5">
      <c r="A1816" s="223">
        <v>1816</v>
      </c>
      <c r="B1816" s="225" t="s">
        <v>4235</v>
      </c>
      <c r="C1816" s="226" t="s">
        <v>4236</v>
      </c>
      <c r="D1816" s="224"/>
      <c r="E1816" s="224"/>
      <c r="F1816" s="224"/>
      <c r="G1816" s="224"/>
      <c r="H1816" s="224"/>
      <c r="I1816" s="224"/>
      <c r="J1816" s="224"/>
    </row>
    <row r="1817" spans="1:10" ht="25.5">
      <c r="A1817" s="223">
        <v>1817</v>
      </c>
      <c r="B1817" s="225" t="s">
        <v>4237</v>
      </c>
      <c r="C1817" s="226" t="s">
        <v>4236</v>
      </c>
      <c r="D1817" s="224"/>
      <c r="E1817" s="224"/>
      <c r="F1817" s="224"/>
      <c r="G1817" s="224"/>
      <c r="H1817" s="224"/>
      <c r="I1817" s="224"/>
      <c r="J1817" s="224"/>
    </row>
    <row r="1818" spans="1:10" ht="25.5">
      <c r="A1818" s="223">
        <v>1818</v>
      </c>
      <c r="B1818" s="225" t="s">
        <v>4238</v>
      </c>
      <c r="C1818" s="226" t="s">
        <v>4239</v>
      </c>
      <c r="D1818" s="224"/>
      <c r="E1818" s="224"/>
      <c r="F1818" s="224"/>
      <c r="G1818" s="224"/>
      <c r="H1818" s="224"/>
      <c r="I1818" s="224"/>
      <c r="J1818" s="224"/>
    </row>
    <row r="1819" spans="1:10" ht="25.5">
      <c r="A1819" s="223">
        <v>1819</v>
      </c>
      <c r="B1819" s="225" t="s">
        <v>4240</v>
      </c>
      <c r="C1819" s="226" t="s">
        <v>4239</v>
      </c>
      <c r="D1819" s="224"/>
      <c r="E1819" s="224"/>
      <c r="F1819" s="224"/>
      <c r="G1819" s="224"/>
      <c r="H1819" s="224"/>
      <c r="I1819" s="224"/>
      <c r="J1819" s="224"/>
    </row>
    <row r="1820" spans="1:10">
      <c r="A1820" s="223">
        <v>1820</v>
      </c>
      <c r="B1820" s="225" t="s">
        <v>4241</v>
      </c>
      <c r="C1820" s="226" t="s">
        <v>4242</v>
      </c>
      <c r="D1820" s="224"/>
      <c r="E1820" s="224"/>
      <c r="F1820" s="224"/>
      <c r="G1820" s="224"/>
      <c r="H1820" s="224"/>
      <c r="I1820" s="224"/>
      <c r="J1820" s="224"/>
    </row>
    <row r="1821" spans="1:10">
      <c r="A1821" s="223">
        <v>1821</v>
      </c>
      <c r="B1821" s="225" t="s">
        <v>4243</v>
      </c>
      <c r="C1821" s="226" t="s">
        <v>4242</v>
      </c>
      <c r="D1821" s="224"/>
      <c r="E1821" s="224"/>
      <c r="F1821" s="224"/>
      <c r="G1821" s="224"/>
      <c r="H1821" s="224"/>
      <c r="I1821" s="224"/>
      <c r="J1821" s="224"/>
    </row>
    <row r="1822" spans="1:10">
      <c r="A1822" s="223">
        <v>1822</v>
      </c>
      <c r="B1822" s="225" t="s">
        <v>1948</v>
      </c>
      <c r="C1822" s="226" t="s">
        <v>4244</v>
      </c>
      <c r="D1822" s="224"/>
      <c r="E1822" s="224"/>
      <c r="F1822" s="224"/>
      <c r="G1822" s="224"/>
      <c r="H1822" s="224"/>
      <c r="I1822" s="224"/>
      <c r="J1822" s="224"/>
    </row>
    <row r="1823" spans="1:10">
      <c r="A1823" s="223">
        <v>1823</v>
      </c>
      <c r="B1823" s="225" t="s">
        <v>1949</v>
      </c>
      <c r="C1823" s="226" t="s">
        <v>1951</v>
      </c>
      <c r="D1823" s="224"/>
      <c r="E1823" s="224"/>
      <c r="F1823" s="224"/>
      <c r="G1823" s="224"/>
      <c r="H1823" s="224"/>
      <c r="I1823" s="224"/>
      <c r="J1823" s="224"/>
    </row>
    <row r="1824" spans="1:10">
      <c r="A1824" s="223">
        <v>1824</v>
      </c>
      <c r="B1824" s="225" t="s">
        <v>1950</v>
      </c>
      <c r="C1824" s="226" t="s">
        <v>1951</v>
      </c>
      <c r="D1824" s="224"/>
      <c r="E1824" s="224"/>
      <c r="F1824" s="224"/>
      <c r="G1824" s="224"/>
      <c r="H1824" s="224"/>
      <c r="I1824" s="224"/>
      <c r="J1824" s="224"/>
    </row>
    <row r="1825" spans="1:10">
      <c r="A1825" s="223">
        <v>1825</v>
      </c>
      <c r="B1825" s="225" t="s">
        <v>1952</v>
      </c>
      <c r="C1825" s="226" t="s">
        <v>1953</v>
      </c>
      <c r="D1825" s="224"/>
      <c r="E1825" s="224"/>
      <c r="F1825" s="224"/>
      <c r="G1825" s="224"/>
      <c r="H1825" s="224"/>
      <c r="I1825" s="224"/>
      <c r="J1825" s="224"/>
    </row>
    <row r="1826" spans="1:10">
      <c r="A1826" s="223">
        <v>1826</v>
      </c>
      <c r="B1826" s="225" t="s">
        <v>1954</v>
      </c>
      <c r="C1826" s="226" t="s">
        <v>4245</v>
      </c>
      <c r="D1826" s="224"/>
      <c r="E1826" s="224"/>
      <c r="F1826" s="224"/>
      <c r="G1826" s="224"/>
      <c r="H1826" s="224"/>
      <c r="I1826" s="224"/>
      <c r="J1826" s="224"/>
    </row>
    <row r="1827" spans="1:10">
      <c r="A1827" s="223">
        <v>1827</v>
      </c>
      <c r="B1827" s="225" t="s">
        <v>1955</v>
      </c>
      <c r="C1827" s="226" t="s">
        <v>4246</v>
      </c>
      <c r="D1827" s="224"/>
      <c r="E1827" s="224"/>
      <c r="F1827" s="224"/>
      <c r="G1827" s="224"/>
      <c r="H1827" s="224"/>
      <c r="I1827" s="224"/>
      <c r="J1827" s="224"/>
    </row>
    <row r="1828" spans="1:10">
      <c r="A1828" s="223">
        <v>1828</v>
      </c>
      <c r="B1828" s="225" t="s">
        <v>1956</v>
      </c>
      <c r="C1828" s="226" t="s">
        <v>4246</v>
      </c>
      <c r="D1828" s="224"/>
      <c r="E1828" s="224"/>
      <c r="F1828" s="224"/>
      <c r="G1828" s="224"/>
      <c r="H1828" s="224"/>
      <c r="I1828" s="224"/>
      <c r="J1828" s="224"/>
    </row>
    <row r="1829" spans="1:10">
      <c r="A1829" s="223">
        <v>1829</v>
      </c>
      <c r="B1829" s="225" t="s">
        <v>1957</v>
      </c>
      <c r="C1829" s="226" t="s">
        <v>4246</v>
      </c>
      <c r="D1829" s="224"/>
      <c r="E1829" s="224"/>
      <c r="F1829" s="224"/>
      <c r="G1829" s="224"/>
      <c r="H1829" s="224"/>
      <c r="I1829" s="224"/>
      <c r="J1829" s="224"/>
    </row>
    <row r="1830" spans="1:10">
      <c r="A1830" s="223">
        <v>1830</v>
      </c>
      <c r="B1830" s="225" t="s">
        <v>1958</v>
      </c>
      <c r="C1830" s="226" t="s">
        <v>4247</v>
      </c>
      <c r="D1830" s="224"/>
      <c r="E1830" s="224"/>
      <c r="F1830" s="224"/>
      <c r="G1830" s="224"/>
      <c r="H1830" s="224"/>
      <c r="I1830" s="224"/>
      <c r="J1830" s="224"/>
    </row>
    <row r="1831" spans="1:10">
      <c r="A1831" s="223">
        <v>1831</v>
      </c>
      <c r="B1831" s="225" t="s">
        <v>1959</v>
      </c>
      <c r="C1831" s="226" t="s">
        <v>4247</v>
      </c>
      <c r="D1831" s="224"/>
      <c r="E1831" s="224"/>
      <c r="F1831" s="224"/>
      <c r="G1831" s="224"/>
      <c r="H1831" s="224"/>
      <c r="I1831" s="224"/>
      <c r="J1831" s="224"/>
    </row>
    <row r="1832" spans="1:10">
      <c r="A1832" s="223">
        <v>1832</v>
      </c>
      <c r="B1832" s="225" t="s">
        <v>1960</v>
      </c>
      <c r="C1832" s="226" t="s">
        <v>4247</v>
      </c>
      <c r="D1832" s="224"/>
      <c r="E1832" s="224"/>
      <c r="F1832" s="224"/>
      <c r="G1832" s="224"/>
      <c r="H1832" s="224"/>
      <c r="I1832" s="224"/>
      <c r="J1832" s="224"/>
    </row>
    <row r="1833" spans="1:10">
      <c r="A1833" s="223">
        <v>1833</v>
      </c>
      <c r="B1833" s="225" t="s">
        <v>1961</v>
      </c>
      <c r="C1833" s="226" t="s">
        <v>4248</v>
      </c>
      <c r="D1833" s="224"/>
      <c r="E1833" s="224"/>
      <c r="F1833" s="224"/>
      <c r="G1833" s="224"/>
      <c r="H1833" s="224"/>
      <c r="I1833" s="224"/>
      <c r="J1833" s="224"/>
    </row>
    <row r="1834" spans="1:10">
      <c r="A1834" s="223">
        <v>1834</v>
      </c>
      <c r="B1834" s="225" t="s">
        <v>1962</v>
      </c>
      <c r="C1834" s="226" t="s">
        <v>1963</v>
      </c>
      <c r="D1834" s="224"/>
      <c r="E1834" s="224"/>
      <c r="F1834" s="224"/>
      <c r="G1834" s="224"/>
      <c r="H1834" s="224"/>
      <c r="I1834" s="224"/>
      <c r="J1834" s="224"/>
    </row>
    <row r="1835" spans="1:10">
      <c r="A1835" s="223">
        <v>1835</v>
      </c>
      <c r="B1835" s="225" t="s">
        <v>1964</v>
      </c>
      <c r="C1835" s="226" t="s">
        <v>1963</v>
      </c>
      <c r="D1835" s="224"/>
      <c r="E1835" s="224"/>
      <c r="F1835" s="224"/>
      <c r="G1835" s="224"/>
      <c r="H1835" s="224"/>
      <c r="I1835" s="224"/>
      <c r="J1835" s="224"/>
    </row>
    <row r="1836" spans="1:10">
      <c r="A1836" s="223">
        <v>1836</v>
      </c>
      <c r="B1836" s="225" t="s">
        <v>1965</v>
      </c>
      <c r="C1836" s="226" t="s">
        <v>4249</v>
      </c>
      <c r="D1836" s="224"/>
      <c r="E1836" s="224"/>
      <c r="F1836" s="224"/>
      <c r="G1836" s="224"/>
      <c r="H1836" s="224"/>
      <c r="I1836" s="224"/>
      <c r="J1836" s="224"/>
    </row>
    <row r="1837" spans="1:10">
      <c r="A1837" s="223">
        <v>1837</v>
      </c>
      <c r="B1837" s="225" t="s">
        <v>1966</v>
      </c>
      <c r="C1837" s="226" t="s">
        <v>4249</v>
      </c>
      <c r="D1837" s="224"/>
      <c r="E1837" s="224"/>
      <c r="F1837" s="224"/>
      <c r="G1837" s="224"/>
      <c r="H1837" s="224"/>
      <c r="I1837" s="224"/>
      <c r="J1837" s="224"/>
    </row>
    <row r="1838" spans="1:10">
      <c r="A1838" s="223">
        <v>1838</v>
      </c>
      <c r="B1838" s="225" t="s">
        <v>1967</v>
      </c>
      <c r="C1838" s="226" t="s">
        <v>1969</v>
      </c>
      <c r="D1838" s="224"/>
      <c r="E1838" s="224"/>
      <c r="F1838" s="224"/>
      <c r="G1838" s="224"/>
      <c r="H1838" s="224"/>
      <c r="I1838" s="224"/>
      <c r="J1838" s="224"/>
    </row>
    <row r="1839" spans="1:10">
      <c r="A1839" s="223">
        <v>1839</v>
      </c>
      <c r="B1839" s="225" t="s">
        <v>1968</v>
      </c>
      <c r="C1839" s="226" t="s">
        <v>1969</v>
      </c>
      <c r="D1839" s="224"/>
      <c r="E1839" s="224"/>
      <c r="F1839" s="224"/>
      <c r="G1839" s="224"/>
      <c r="H1839" s="224"/>
      <c r="I1839" s="224"/>
      <c r="J1839" s="224"/>
    </row>
    <row r="1840" spans="1:10">
      <c r="A1840" s="223">
        <v>1840</v>
      </c>
      <c r="B1840" s="225" t="s">
        <v>1970</v>
      </c>
      <c r="C1840" s="226" t="s">
        <v>1969</v>
      </c>
      <c r="D1840" s="224"/>
      <c r="E1840" s="224"/>
      <c r="F1840" s="224"/>
      <c r="G1840" s="224"/>
      <c r="H1840" s="224"/>
      <c r="I1840" s="224"/>
      <c r="J1840" s="224"/>
    </row>
    <row r="1841" spans="1:10">
      <c r="A1841" s="223">
        <v>1841</v>
      </c>
      <c r="B1841" s="225" t="s">
        <v>1971</v>
      </c>
      <c r="C1841" s="226" t="s">
        <v>4250</v>
      </c>
      <c r="D1841" s="224"/>
      <c r="E1841" s="224"/>
      <c r="F1841" s="224"/>
      <c r="G1841" s="224"/>
      <c r="H1841" s="224"/>
      <c r="I1841" s="224"/>
      <c r="J1841" s="224"/>
    </row>
    <row r="1842" spans="1:10">
      <c r="A1842" s="223">
        <v>1842</v>
      </c>
      <c r="B1842" s="225" t="s">
        <v>1972</v>
      </c>
      <c r="C1842" s="226" t="s">
        <v>4250</v>
      </c>
      <c r="D1842" s="224"/>
      <c r="E1842" s="224"/>
      <c r="F1842" s="224"/>
      <c r="G1842" s="224"/>
      <c r="H1842" s="224"/>
      <c r="I1842" s="224"/>
      <c r="J1842" s="224"/>
    </row>
    <row r="1843" spans="1:10">
      <c r="A1843" s="223">
        <v>1843</v>
      </c>
      <c r="B1843" s="225" t="s">
        <v>4251</v>
      </c>
      <c r="C1843" s="226" t="s">
        <v>4252</v>
      </c>
      <c r="D1843" s="224"/>
      <c r="E1843" s="224"/>
      <c r="F1843" s="224"/>
      <c r="G1843" s="224"/>
      <c r="H1843" s="224"/>
      <c r="I1843" s="224"/>
      <c r="J1843" s="224"/>
    </row>
    <row r="1844" spans="1:10" ht="25.5">
      <c r="A1844" s="223">
        <v>1844</v>
      </c>
      <c r="B1844" s="225" t="s">
        <v>4253</v>
      </c>
      <c r="C1844" s="226" t="s">
        <v>4254</v>
      </c>
      <c r="D1844" s="224"/>
      <c r="E1844" s="224"/>
      <c r="F1844" s="224"/>
      <c r="G1844" s="224"/>
      <c r="H1844" s="224"/>
      <c r="I1844" s="224"/>
      <c r="J1844" s="224"/>
    </row>
    <row r="1845" spans="1:10">
      <c r="A1845" s="223">
        <v>1845</v>
      </c>
      <c r="B1845" s="225" t="s">
        <v>4255</v>
      </c>
      <c r="C1845" s="226" t="s">
        <v>4256</v>
      </c>
      <c r="D1845" s="224"/>
      <c r="E1845" s="224"/>
      <c r="F1845" s="224"/>
      <c r="G1845" s="224"/>
      <c r="H1845" s="224"/>
      <c r="I1845" s="224"/>
      <c r="J1845" s="224"/>
    </row>
    <row r="1846" spans="1:10">
      <c r="A1846" s="223">
        <v>1846</v>
      </c>
      <c r="B1846" s="225" t="s">
        <v>4257</v>
      </c>
      <c r="C1846" s="226" t="s">
        <v>4258</v>
      </c>
      <c r="D1846" s="224"/>
      <c r="E1846" s="224"/>
      <c r="F1846" s="224"/>
      <c r="G1846" s="224"/>
      <c r="H1846" s="224"/>
      <c r="I1846" s="224"/>
      <c r="J1846" s="224"/>
    </row>
    <row r="1847" spans="1:10">
      <c r="A1847" s="223">
        <v>1847</v>
      </c>
      <c r="B1847" s="225" t="s">
        <v>4259</v>
      </c>
      <c r="C1847" s="226" t="s">
        <v>4260</v>
      </c>
      <c r="D1847" s="224"/>
      <c r="E1847" s="224"/>
      <c r="F1847" s="224"/>
      <c r="G1847" s="224"/>
      <c r="H1847" s="224"/>
      <c r="I1847" s="224"/>
      <c r="J1847" s="224"/>
    </row>
    <row r="1848" spans="1:10">
      <c r="A1848" s="223">
        <v>1848</v>
      </c>
      <c r="B1848" s="225" t="s">
        <v>4261</v>
      </c>
      <c r="C1848" s="226" t="s">
        <v>4260</v>
      </c>
      <c r="D1848" s="224"/>
      <c r="E1848" s="224"/>
      <c r="F1848" s="224"/>
      <c r="G1848" s="224"/>
      <c r="H1848" s="224"/>
      <c r="I1848" s="224"/>
      <c r="J1848" s="224"/>
    </row>
    <row r="1849" spans="1:10">
      <c r="A1849" s="223">
        <v>1849</v>
      </c>
      <c r="B1849" s="225" t="s">
        <v>4262</v>
      </c>
      <c r="C1849" s="226" t="s">
        <v>4263</v>
      </c>
      <c r="D1849" s="224"/>
      <c r="E1849" s="224"/>
      <c r="F1849" s="224"/>
      <c r="G1849" s="224"/>
      <c r="H1849" s="224"/>
      <c r="I1849" s="224"/>
      <c r="J1849" s="224"/>
    </row>
    <row r="1850" spans="1:10">
      <c r="A1850" s="223">
        <v>1850</v>
      </c>
      <c r="B1850" s="225" t="s">
        <v>4264</v>
      </c>
      <c r="C1850" s="226" t="s">
        <v>4263</v>
      </c>
      <c r="D1850" s="224"/>
      <c r="E1850" s="224"/>
      <c r="F1850" s="224"/>
      <c r="G1850" s="224"/>
      <c r="H1850" s="224"/>
      <c r="I1850" s="224"/>
      <c r="J1850" s="224"/>
    </row>
    <row r="1851" spans="1:10">
      <c r="A1851" s="223">
        <v>1851</v>
      </c>
      <c r="B1851" s="225" t="s">
        <v>4265</v>
      </c>
      <c r="C1851" s="226" t="s">
        <v>4266</v>
      </c>
      <c r="D1851" s="224"/>
      <c r="E1851" s="224"/>
      <c r="F1851" s="224"/>
      <c r="G1851" s="224"/>
      <c r="H1851" s="224"/>
      <c r="I1851" s="224"/>
      <c r="J1851" s="224"/>
    </row>
    <row r="1852" spans="1:10">
      <c r="A1852" s="223">
        <v>1852</v>
      </c>
      <c r="B1852" s="225" t="s">
        <v>4267</v>
      </c>
      <c r="C1852" s="226" t="s">
        <v>4266</v>
      </c>
      <c r="D1852" s="224"/>
      <c r="E1852" s="224"/>
      <c r="F1852" s="224"/>
      <c r="G1852" s="224"/>
      <c r="H1852" s="224"/>
      <c r="I1852" s="224"/>
      <c r="J1852" s="224"/>
    </row>
    <row r="1853" spans="1:10">
      <c r="A1853" s="223">
        <v>1853</v>
      </c>
      <c r="B1853" s="225" t="s">
        <v>4268</v>
      </c>
      <c r="C1853" s="226" t="s">
        <v>4269</v>
      </c>
      <c r="D1853" s="224"/>
      <c r="E1853" s="224"/>
      <c r="F1853" s="224"/>
      <c r="G1853" s="224"/>
      <c r="H1853" s="224"/>
      <c r="I1853" s="224"/>
      <c r="J1853" s="224"/>
    </row>
    <row r="1854" spans="1:10">
      <c r="A1854" s="223">
        <v>1854</v>
      </c>
      <c r="B1854" s="225" t="s">
        <v>4270</v>
      </c>
      <c r="C1854" s="226" t="s">
        <v>4269</v>
      </c>
      <c r="D1854" s="224"/>
      <c r="E1854" s="224"/>
      <c r="F1854" s="224"/>
      <c r="G1854" s="224"/>
      <c r="H1854" s="224"/>
      <c r="I1854" s="224"/>
      <c r="J1854" s="224"/>
    </row>
    <row r="1855" spans="1:10">
      <c r="A1855" s="223">
        <v>1855</v>
      </c>
      <c r="B1855" s="225" t="s">
        <v>1973</v>
      </c>
      <c r="C1855" s="226" t="s">
        <v>4271</v>
      </c>
      <c r="D1855" s="224"/>
      <c r="E1855" s="224"/>
      <c r="F1855" s="224"/>
      <c r="G1855" s="224"/>
      <c r="H1855" s="224"/>
      <c r="I1855" s="224"/>
      <c r="J1855" s="224"/>
    </row>
    <row r="1856" spans="1:10">
      <c r="A1856" s="223">
        <v>1856</v>
      </c>
      <c r="B1856" s="225" t="s">
        <v>1974</v>
      </c>
      <c r="C1856" s="226" t="s">
        <v>4271</v>
      </c>
      <c r="D1856" s="224"/>
      <c r="E1856" s="224"/>
      <c r="F1856" s="224"/>
      <c r="G1856" s="224"/>
      <c r="H1856" s="224"/>
      <c r="I1856" s="224"/>
      <c r="J1856" s="224"/>
    </row>
    <row r="1857" spans="1:10">
      <c r="A1857" s="223">
        <v>1857</v>
      </c>
      <c r="B1857" s="225" t="s">
        <v>1975</v>
      </c>
      <c r="C1857" s="226" t="s">
        <v>4271</v>
      </c>
      <c r="D1857" s="224"/>
      <c r="E1857" s="224"/>
      <c r="F1857" s="224"/>
      <c r="G1857" s="224"/>
      <c r="H1857" s="224"/>
      <c r="I1857" s="224"/>
      <c r="J1857" s="224"/>
    </row>
    <row r="1858" spans="1:10">
      <c r="A1858" s="223">
        <v>1858</v>
      </c>
      <c r="B1858" s="225" t="s">
        <v>1976</v>
      </c>
      <c r="C1858" s="226" t="s">
        <v>4271</v>
      </c>
      <c r="D1858" s="224"/>
      <c r="E1858" s="224"/>
      <c r="F1858" s="224"/>
      <c r="G1858" s="224"/>
      <c r="H1858" s="224"/>
      <c r="I1858" s="224"/>
      <c r="J1858" s="224"/>
    </row>
    <row r="1859" spans="1:10">
      <c r="A1859" s="223">
        <v>1859</v>
      </c>
      <c r="B1859" s="225" t="s">
        <v>1977</v>
      </c>
      <c r="C1859" s="226" t="s">
        <v>4272</v>
      </c>
      <c r="D1859" s="224"/>
      <c r="E1859" s="224"/>
      <c r="F1859" s="224"/>
      <c r="G1859" s="224"/>
      <c r="H1859" s="224"/>
      <c r="I1859" s="224"/>
      <c r="J1859" s="224"/>
    </row>
    <row r="1860" spans="1:10">
      <c r="A1860" s="223">
        <v>1860</v>
      </c>
      <c r="B1860" s="225" t="s">
        <v>4273</v>
      </c>
      <c r="C1860" s="226" t="s">
        <v>4272</v>
      </c>
      <c r="D1860" s="224"/>
      <c r="E1860" s="224"/>
      <c r="F1860" s="224"/>
      <c r="G1860" s="224"/>
      <c r="H1860" s="224"/>
      <c r="I1860" s="224"/>
      <c r="J1860" s="224"/>
    </row>
    <row r="1861" spans="1:10">
      <c r="A1861" s="223">
        <v>1861</v>
      </c>
      <c r="B1861" s="225" t="s">
        <v>4274</v>
      </c>
      <c r="C1861" s="226" t="s">
        <v>4275</v>
      </c>
      <c r="D1861" s="224"/>
      <c r="E1861" s="224"/>
      <c r="F1861" s="224"/>
      <c r="G1861" s="224"/>
      <c r="H1861" s="224"/>
      <c r="I1861" s="224"/>
      <c r="J1861" s="224"/>
    </row>
    <row r="1862" spans="1:10">
      <c r="A1862" s="223">
        <v>1862</v>
      </c>
      <c r="B1862" s="225" t="s">
        <v>4276</v>
      </c>
      <c r="C1862" s="226" t="s">
        <v>4275</v>
      </c>
      <c r="D1862" s="224"/>
      <c r="E1862" s="224"/>
      <c r="F1862" s="224"/>
      <c r="G1862" s="224"/>
      <c r="H1862" s="224"/>
      <c r="I1862" s="224"/>
      <c r="J1862" s="224"/>
    </row>
    <row r="1863" spans="1:10">
      <c r="A1863" s="223">
        <v>1863</v>
      </c>
      <c r="B1863" s="225" t="s">
        <v>4277</v>
      </c>
      <c r="C1863" s="226" t="s">
        <v>4278</v>
      </c>
      <c r="D1863" s="224"/>
      <c r="E1863" s="224"/>
      <c r="F1863" s="224"/>
      <c r="G1863" s="224"/>
      <c r="H1863" s="224"/>
      <c r="I1863" s="224"/>
      <c r="J1863" s="224"/>
    </row>
    <row r="1864" spans="1:10">
      <c r="A1864" s="223">
        <v>1864</v>
      </c>
      <c r="B1864" s="225" t="s">
        <v>4279</v>
      </c>
      <c r="C1864" s="226" t="s">
        <v>4278</v>
      </c>
      <c r="D1864" s="224"/>
      <c r="E1864" s="224"/>
      <c r="F1864" s="224"/>
      <c r="G1864" s="224"/>
      <c r="H1864" s="224"/>
      <c r="I1864" s="224"/>
      <c r="J1864" s="224"/>
    </row>
    <row r="1865" spans="1:10">
      <c r="A1865" s="223">
        <v>1865</v>
      </c>
      <c r="B1865" s="225" t="s">
        <v>4280</v>
      </c>
      <c r="C1865" s="226" t="s">
        <v>4281</v>
      </c>
      <c r="D1865" s="224"/>
      <c r="E1865" s="224"/>
      <c r="F1865" s="224"/>
      <c r="G1865" s="224"/>
      <c r="H1865" s="224"/>
      <c r="I1865" s="224"/>
      <c r="J1865" s="224"/>
    </row>
    <row r="1866" spans="1:10">
      <c r="A1866" s="223">
        <v>1866</v>
      </c>
      <c r="B1866" s="225" t="s">
        <v>4282</v>
      </c>
      <c r="C1866" s="226" t="s">
        <v>4281</v>
      </c>
      <c r="D1866" s="224"/>
      <c r="E1866" s="224"/>
      <c r="F1866" s="224"/>
      <c r="G1866" s="224"/>
      <c r="H1866" s="224"/>
      <c r="I1866" s="224"/>
      <c r="J1866" s="224"/>
    </row>
    <row r="1867" spans="1:10">
      <c r="A1867" s="223">
        <v>1867</v>
      </c>
      <c r="B1867" s="225" t="s">
        <v>1978</v>
      </c>
      <c r="C1867" s="226" t="s">
        <v>4283</v>
      </c>
      <c r="D1867" s="224"/>
      <c r="E1867" s="224"/>
      <c r="F1867" s="224"/>
      <c r="G1867" s="224"/>
      <c r="H1867" s="224"/>
      <c r="I1867" s="224"/>
      <c r="J1867" s="224"/>
    </row>
    <row r="1868" spans="1:10">
      <c r="A1868" s="223">
        <v>1868</v>
      </c>
      <c r="B1868" s="225" t="s">
        <v>1979</v>
      </c>
      <c r="C1868" s="226" t="s">
        <v>4284</v>
      </c>
      <c r="D1868" s="224"/>
      <c r="E1868" s="224"/>
      <c r="F1868" s="224"/>
      <c r="G1868" s="224"/>
      <c r="H1868" s="224"/>
      <c r="I1868" s="224"/>
      <c r="J1868" s="224"/>
    </row>
    <row r="1869" spans="1:10">
      <c r="A1869" s="223">
        <v>1869</v>
      </c>
      <c r="B1869" s="225" t="s">
        <v>1980</v>
      </c>
      <c r="C1869" s="226" t="s">
        <v>4285</v>
      </c>
      <c r="D1869" s="224"/>
      <c r="E1869" s="224"/>
      <c r="F1869" s="224"/>
      <c r="G1869" s="224"/>
      <c r="H1869" s="224"/>
      <c r="I1869" s="224"/>
      <c r="J1869" s="224"/>
    </row>
    <row r="1870" spans="1:10">
      <c r="A1870" s="223">
        <v>1870</v>
      </c>
      <c r="B1870" s="225" t="s">
        <v>1981</v>
      </c>
      <c r="C1870" s="226" t="s">
        <v>4285</v>
      </c>
      <c r="D1870" s="224"/>
      <c r="E1870" s="224"/>
      <c r="F1870" s="224"/>
      <c r="G1870" s="224"/>
      <c r="H1870" s="224"/>
      <c r="I1870" s="224"/>
      <c r="J1870" s="224"/>
    </row>
    <row r="1871" spans="1:10">
      <c r="A1871" s="223">
        <v>1871</v>
      </c>
      <c r="B1871" s="225" t="s">
        <v>1982</v>
      </c>
      <c r="C1871" s="226" t="s">
        <v>1983</v>
      </c>
      <c r="D1871" s="224"/>
      <c r="E1871" s="224"/>
      <c r="F1871" s="224"/>
      <c r="G1871" s="224"/>
      <c r="H1871" s="224"/>
      <c r="I1871" s="224"/>
      <c r="J1871" s="224"/>
    </row>
    <row r="1872" spans="1:10">
      <c r="A1872" s="223">
        <v>1872</v>
      </c>
      <c r="B1872" s="225" t="s">
        <v>1984</v>
      </c>
      <c r="C1872" s="226" t="s">
        <v>1983</v>
      </c>
      <c r="D1872" s="224"/>
      <c r="E1872" s="224"/>
      <c r="F1872" s="224"/>
      <c r="G1872" s="224"/>
      <c r="H1872" s="224"/>
      <c r="I1872" s="224"/>
      <c r="J1872" s="224"/>
    </row>
    <row r="1873" spans="1:10">
      <c r="A1873" s="223">
        <v>1873</v>
      </c>
      <c r="B1873" s="225" t="s">
        <v>1985</v>
      </c>
      <c r="C1873" s="226" t="s">
        <v>4286</v>
      </c>
      <c r="D1873" s="224"/>
      <c r="E1873" s="224"/>
      <c r="F1873" s="224"/>
      <c r="G1873" s="224"/>
      <c r="H1873" s="224"/>
      <c r="I1873" s="224"/>
      <c r="J1873" s="224"/>
    </row>
    <row r="1874" spans="1:10" ht="25.5">
      <c r="A1874" s="223">
        <v>1874</v>
      </c>
      <c r="B1874" s="225" t="s">
        <v>1986</v>
      </c>
      <c r="C1874" s="226" t="s">
        <v>4287</v>
      </c>
      <c r="D1874" s="224"/>
      <c r="E1874" s="224"/>
      <c r="F1874" s="224"/>
      <c r="G1874" s="224"/>
      <c r="H1874" s="224"/>
      <c r="I1874" s="224"/>
      <c r="J1874" s="224"/>
    </row>
    <row r="1875" spans="1:10" ht="25.5">
      <c r="A1875" s="223">
        <v>1875</v>
      </c>
      <c r="B1875" s="225" t="s">
        <v>1987</v>
      </c>
      <c r="C1875" s="226" t="s">
        <v>4287</v>
      </c>
      <c r="D1875" s="224"/>
      <c r="E1875" s="224"/>
      <c r="F1875" s="224"/>
      <c r="G1875" s="224"/>
      <c r="H1875" s="224"/>
      <c r="I1875" s="224"/>
      <c r="J1875" s="224"/>
    </row>
    <row r="1876" spans="1:10">
      <c r="A1876" s="223">
        <v>1876</v>
      </c>
      <c r="B1876" s="225" t="s">
        <v>1988</v>
      </c>
      <c r="C1876" s="226" t="s">
        <v>4288</v>
      </c>
      <c r="D1876" s="224"/>
      <c r="E1876" s="224"/>
      <c r="F1876" s="224"/>
      <c r="G1876" s="224"/>
      <c r="H1876" s="224"/>
      <c r="I1876" s="224"/>
      <c r="J1876" s="224"/>
    </row>
    <row r="1877" spans="1:10">
      <c r="A1877" s="223">
        <v>1877</v>
      </c>
      <c r="B1877" s="225" t="s">
        <v>1989</v>
      </c>
      <c r="C1877" s="226" t="s">
        <v>4288</v>
      </c>
      <c r="D1877" s="224"/>
      <c r="E1877" s="224"/>
      <c r="F1877" s="224"/>
      <c r="G1877" s="224"/>
      <c r="H1877" s="224"/>
      <c r="I1877" s="224"/>
      <c r="J1877" s="224"/>
    </row>
    <row r="1878" spans="1:10">
      <c r="A1878" s="223">
        <v>1878</v>
      </c>
      <c r="B1878" s="225" t="s">
        <v>1990</v>
      </c>
      <c r="C1878" s="226" t="s">
        <v>4289</v>
      </c>
      <c r="D1878" s="224"/>
      <c r="E1878" s="224"/>
      <c r="F1878" s="224"/>
      <c r="G1878" s="224"/>
      <c r="H1878" s="224"/>
      <c r="I1878" s="224"/>
      <c r="J1878" s="224"/>
    </row>
    <row r="1879" spans="1:10">
      <c r="A1879" s="223">
        <v>1879</v>
      </c>
      <c r="B1879" s="225" t="s">
        <v>4290</v>
      </c>
      <c r="C1879" s="226" t="s">
        <v>4291</v>
      </c>
      <c r="D1879" s="224"/>
      <c r="E1879" s="224"/>
      <c r="F1879" s="224"/>
      <c r="G1879" s="224"/>
      <c r="H1879" s="224"/>
      <c r="I1879" s="224"/>
      <c r="J1879" s="224"/>
    </row>
    <row r="1880" spans="1:10">
      <c r="A1880" s="223">
        <v>1880</v>
      </c>
      <c r="B1880" s="225" t="s">
        <v>4292</v>
      </c>
      <c r="C1880" s="226" t="s">
        <v>4293</v>
      </c>
      <c r="D1880" s="224"/>
      <c r="E1880" s="224"/>
      <c r="F1880" s="224"/>
      <c r="G1880" s="224"/>
      <c r="H1880" s="224"/>
      <c r="I1880" s="224"/>
      <c r="J1880" s="224"/>
    </row>
    <row r="1881" spans="1:10">
      <c r="A1881" s="223">
        <v>1881</v>
      </c>
      <c r="B1881" s="225" t="s">
        <v>1991</v>
      </c>
      <c r="C1881" s="226" t="s">
        <v>4294</v>
      </c>
      <c r="D1881" s="224"/>
      <c r="E1881" s="224"/>
      <c r="F1881" s="224"/>
      <c r="G1881" s="224"/>
      <c r="H1881" s="224"/>
      <c r="I1881" s="224"/>
      <c r="J1881" s="224"/>
    </row>
    <row r="1882" spans="1:10">
      <c r="A1882" s="223">
        <v>1882</v>
      </c>
      <c r="B1882" s="225" t="s">
        <v>1992</v>
      </c>
      <c r="C1882" s="226" t="s">
        <v>4294</v>
      </c>
      <c r="D1882" s="224"/>
      <c r="E1882" s="224"/>
      <c r="F1882" s="224"/>
      <c r="G1882" s="224"/>
      <c r="H1882" s="224"/>
      <c r="I1882" s="224"/>
      <c r="J1882" s="224"/>
    </row>
    <row r="1883" spans="1:10">
      <c r="A1883" s="223">
        <v>1883</v>
      </c>
      <c r="B1883" s="225" t="s">
        <v>1993</v>
      </c>
      <c r="C1883" s="226" t="s">
        <v>4295</v>
      </c>
      <c r="D1883" s="224"/>
      <c r="E1883" s="224"/>
      <c r="F1883" s="224"/>
      <c r="G1883" s="224"/>
      <c r="H1883" s="224"/>
      <c r="I1883" s="224"/>
      <c r="J1883" s="224"/>
    </row>
    <row r="1884" spans="1:10">
      <c r="A1884" s="223">
        <v>1884</v>
      </c>
      <c r="B1884" s="225" t="s">
        <v>1994</v>
      </c>
      <c r="C1884" s="226" t="s">
        <v>4296</v>
      </c>
      <c r="D1884" s="224"/>
      <c r="E1884" s="224"/>
      <c r="F1884" s="224"/>
      <c r="G1884" s="224"/>
      <c r="H1884" s="224"/>
      <c r="I1884" s="224"/>
      <c r="J1884" s="224"/>
    </row>
    <row r="1885" spans="1:10">
      <c r="A1885" s="223">
        <v>1885</v>
      </c>
      <c r="B1885" s="225" t="s">
        <v>1995</v>
      </c>
      <c r="C1885" s="226" t="s">
        <v>4297</v>
      </c>
      <c r="D1885" s="224"/>
      <c r="E1885" s="224"/>
      <c r="F1885" s="224"/>
      <c r="G1885" s="224"/>
      <c r="H1885" s="224"/>
      <c r="I1885" s="224"/>
      <c r="J1885" s="224"/>
    </row>
    <row r="1886" spans="1:10">
      <c r="A1886" s="223">
        <v>1886</v>
      </c>
      <c r="B1886" s="225" t="s">
        <v>1996</v>
      </c>
      <c r="C1886" s="226" t="s">
        <v>4298</v>
      </c>
      <c r="D1886" s="224"/>
      <c r="E1886" s="224"/>
      <c r="F1886" s="224"/>
      <c r="G1886" s="224"/>
      <c r="H1886" s="224"/>
      <c r="I1886" s="224"/>
      <c r="J1886" s="224"/>
    </row>
    <row r="1887" spans="1:10">
      <c r="A1887" s="223">
        <v>1887</v>
      </c>
      <c r="B1887" s="225" t="s">
        <v>1997</v>
      </c>
      <c r="C1887" s="226" t="s">
        <v>4299</v>
      </c>
      <c r="D1887" s="224"/>
      <c r="E1887" s="224"/>
      <c r="F1887" s="224"/>
      <c r="G1887" s="224"/>
      <c r="H1887" s="224"/>
      <c r="I1887" s="224"/>
      <c r="J1887" s="224"/>
    </row>
    <row r="1888" spans="1:10">
      <c r="A1888" s="223">
        <v>1888</v>
      </c>
      <c r="B1888" s="225" t="s">
        <v>1998</v>
      </c>
      <c r="C1888" s="226" t="s">
        <v>4299</v>
      </c>
      <c r="D1888" s="224"/>
      <c r="E1888" s="224"/>
      <c r="F1888" s="224"/>
      <c r="G1888" s="224"/>
      <c r="H1888" s="224"/>
      <c r="I1888" s="224"/>
      <c r="J1888" s="224"/>
    </row>
    <row r="1889" spans="1:10">
      <c r="A1889" s="223">
        <v>1889</v>
      </c>
      <c r="B1889" s="225" t="s">
        <v>1999</v>
      </c>
      <c r="C1889" s="226" t="s">
        <v>4300</v>
      </c>
      <c r="D1889" s="224"/>
      <c r="E1889" s="224"/>
      <c r="F1889" s="224"/>
      <c r="G1889" s="224"/>
      <c r="H1889" s="224"/>
      <c r="I1889" s="224"/>
      <c r="J1889" s="224"/>
    </row>
    <row r="1890" spans="1:10">
      <c r="A1890" s="223">
        <v>1890</v>
      </c>
      <c r="B1890" s="225" t="s">
        <v>2000</v>
      </c>
      <c r="C1890" s="226" t="s">
        <v>4300</v>
      </c>
      <c r="D1890" s="224"/>
      <c r="E1890" s="224"/>
      <c r="F1890" s="224"/>
      <c r="G1890" s="224"/>
      <c r="H1890" s="224"/>
      <c r="I1890" s="224"/>
      <c r="J1890" s="224"/>
    </row>
    <row r="1891" spans="1:10">
      <c r="A1891" s="223">
        <v>1891</v>
      </c>
      <c r="B1891" s="225" t="s">
        <v>2001</v>
      </c>
      <c r="C1891" s="226" t="s">
        <v>4300</v>
      </c>
      <c r="D1891" s="224"/>
      <c r="E1891" s="224"/>
      <c r="F1891" s="224"/>
      <c r="G1891" s="224"/>
      <c r="H1891" s="224"/>
      <c r="I1891" s="224"/>
      <c r="J1891" s="224"/>
    </row>
    <row r="1892" spans="1:10" ht="25.5">
      <c r="A1892" s="223">
        <v>1892</v>
      </c>
      <c r="B1892" s="225" t="s">
        <v>4301</v>
      </c>
      <c r="C1892" s="226" t="s">
        <v>4302</v>
      </c>
      <c r="D1892" s="224"/>
      <c r="E1892" s="224"/>
      <c r="F1892" s="224"/>
      <c r="G1892" s="224"/>
      <c r="H1892" s="224"/>
      <c r="I1892" s="224"/>
      <c r="J1892" s="224"/>
    </row>
    <row r="1893" spans="1:10">
      <c r="A1893" s="223">
        <v>1893</v>
      </c>
      <c r="B1893" s="225" t="s">
        <v>4303</v>
      </c>
      <c r="C1893" s="226" t="s">
        <v>2002</v>
      </c>
      <c r="D1893" s="224"/>
      <c r="E1893" s="224"/>
      <c r="F1893" s="224"/>
      <c r="G1893" s="224"/>
      <c r="H1893" s="224"/>
      <c r="I1893" s="224"/>
      <c r="J1893" s="224"/>
    </row>
    <row r="1894" spans="1:10">
      <c r="A1894" s="223">
        <v>1894</v>
      </c>
      <c r="B1894" s="225" t="s">
        <v>4304</v>
      </c>
      <c r="C1894" s="226" t="s">
        <v>2002</v>
      </c>
      <c r="D1894" s="224"/>
      <c r="E1894" s="224"/>
      <c r="F1894" s="224"/>
      <c r="G1894" s="224"/>
      <c r="H1894" s="224"/>
      <c r="I1894" s="224"/>
      <c r="J1894" s="224"/>
    </row>
    <row r="1895" spans="1:10">
      <c r="A1895" s="223">
        <v>1895</v>
      </c>
      <c r="B1895" s="225" t="s">
        <v>4305</v>
      </c>
      <c r="C1895" s="226" t="s">
        <v>4306</v>
      </c>
      <c r="D1895" s="224"/>
      <c r="E1895" s="224"/>
      <c r="F1895" s="224"/>
      <c r="G1895" s="224"/>
      <c r="H1895" s="224"/>
      <c r="I1895" s="224"/>
      <c r="J1895" s="224"/>
    </row>
    <row r="1896" spans="1:10">
      <c r="A1896" s="223">
        <v>1896</v>
      </c>
      <c r="B1896" s="225" t="s">
        <v>4307</v>
      </c>
      <c r="C1896" s="226" t="s">
        <v>4306</v>
      </c>
      <c r="D1896" s="224"/>
      <c r="E1896" s="224"/>
      <c r="F1896" s="224"/>
      <c r="G1896" s="224"/>
      <c r="H1896" s="224"/>
      <c r="I1896" s="224"/>
      <c r="J1896" s="224"/>
    </row>
    <row r="1897" spans="1:10">
      <c r="A1897" s="223">
        <v>1897</v>
      </c>
      <c r="B1897" s="225" t="s">
        <v>4308</v>
      </c>
      <c r="C1897" s="226" t="s">
        <v>2003</v>
      </c>
      <c r="D1897" s="224"/>
      <c r="E1897" s="224"/>
      <c r="F1897" s="224"/>
      <c r="G1897" s="224"/>
      <c r="H1897" s="224"/>
      <c r="I1897" s="224"/>
      <c r="J1897" s="224"/>
    </row>
    <row r="1898" spans="1:10">
      <c r="A1898" s="223">
        <v>1898</v>
      </c>
      <c r="B1898" s="225" t="s">
        <v>4309</v>
      </c>
      <c r="C1898" s="226" t="s">
        <v>2003</v>
      </c>
      <c r="D1898" s="224"/>
      <c r="E1898" s="224"/>
      <c r="F1898" s="224"/>
      <c r="G1898" s="224"/>
      <c r="H1898" s="224"/>
      <c r="I1898" s="224"/>
      <c r="J1898" s="224"/>
    </row>
    <row r="1899" spans="1:10">
      <c r="A1899" s="223">
        <v>1899</v>
      </c>
      <c r="B1899" s="225" t="s">
        <v>4310</v>
      </c>
      <c r="C1899" s="226" t="s">
        <v>4311</v>
      </c>
      <c r="D1899" s="224"/>
      <c r="E1899" s="224"/>
      <c r="F1899" s="224"/>
      <c r="G1899" s="224"/>
      <c r="H1899" s="224"/>
      <c r="I1899" s="224"/>
      <c r="J1899" s="224"/>
    </row>
    <row r="1900" spans="1:10">
      <c r="A1900" s="223">
        <v>1900</v>
      </c>
      <c r="B1900" s="225" t="s">
        <v>4312</v>
      </c>
      <c r="C1900" s="226" t="s">
        <v>4311</v>
      </c>
      <c r="D1900" s="224"/>
      <c r="E1900" s="224"/>
      <c r="F1900" s="224"/>
      <c r="G1900" s="224"/>
      <c r="H1900" s="224"/>
      <c r="I1900" s="224"/>
      <c r="J1900" s="224"/>
    </row>
    <row r="1901" spans="1:10">
      <c r="A1901" s="223">
        <v>1901</v>
      </c>
      <c r="B1901" s="225" t="s">
        <v>4313</v>
      </c>
      <c r="C1901" s="226" t="s">
        <v>4314</v>
      </c>
      <c r="D1901" s="224"/>
      <c r="E1901" s="224"/>
      <c r="F1901" s="224"/>
      <c r="G1901" s="224"/>
      <c r="H1901" s="224"/>
      <c r="I1901" s="224"/>
      <c r="J1901" s="224"/>
    </row>
    <row r="1902" spans="1:10">
      <c r="A1902" s="223">
        <v>1902</v>
      </c>
      <c r="B1902" s="225" t="s">
        <v>4315</v>
      </c>
      <c r="C1902" s="226" t="s">
        <v>4314</v>
      </c>
      <c r="D1902" s="224"/>
      <c r="E1902" s="224"/>
      <c r="F1902" s="224"/>
      <c r="G1902" s="224"/>
      <c r="H1902" s="224"/>
      <c r="I1902" s="224"/>
      <c r="J1902" s="224"/>
    </row>
    <row r="1903" spans="1:10">
      <c r="A1903" s="223">
        <v>1903</v>
      </c>
      <c r="B1903" s="225" t="s">
        <v>2004</v>
      </c>
      <c r="C1903" s="226" t="s">
        <v>4316</v>
      </c>
      <c r="D1903" s="224"/>
      <c r="E1903" s="224"/>
      <c r="F1903" s="224"/>
      <c r="G1903" s="224"/>
      <c r="H1903" s="224"/>
      <c r="I1903" s="224"/>
      <c r="J1903" s="224"/>
    </row>
    <row r="1904" spans="1:10">
      <c r="A1904" s="223">
        <v>1904</v>
      </c>
      <c r="B1904" s="225" t="s">
        <v>2005</v>
      </c>
      <c r="C1904" s="226" t="s">
        <v>4317</v>
      </c>
      <c r="D1904" s="224"/>
      <c r="E1904" s="224"/>
      <c r="F1904" s="224"/>
      <c r="G1904" s="224"/>
      <c r="H1904" s="224"/>
      <c r="I1904" s="224"/>
      <c r="J1904" s="224"/>
    </row>
    <row r="1905" spans="1:10">
      <c r="A1905" s="223">
        <v>1905</v>
      </c>
      <c r="B1905" s="225" t="s">
        <v>2006</v>
      </c>
      <c r="C1905" s="226" t="s">
        <v>4317</v>
      </c>
      <c r="D1905" s="224"/>
      <c r="E1905" s="224"/>
      <c r="F1905" s="224"/>
      <c r="G1905" s="224"/>
      <c r="H1905" s="224"/>
      <c r="I1905" s="224"/>
      <c r="J1905" s="224"/>
    </row>
    <row r="1906" spans="1:10">
      <c r="A1906" s="223">
        <v>1906</v>
      </c>
      <c r="B1906" s="225" t="s">
        <v>2007</v>
      </c>
      <c r="C1906" s="226" t="s">
        <v>4317</v>
      </c>
      <c r="D1906" s="224"/>
      <c r="E1906" s="224"/>
      <c r="F1906" s="224"/>
      <c r="G1906" s="224"/>
      <c r="H1906" s="224"/>
      <c r="I1906" s="224"/>
      <c r="J1906" s="224"/>
    </row>
    <row r="1907" spans="1:10" ht="25.5">
      <c r="A1907" s="223">
        <v>1907</v>
      </c>
      <c r="B1907" s="225" t="s">
        <v>2008</v>
      </c>
      <c r="C1907" s="226" t="s">
        <v>4318</v>
      </c>
      <c r="D1907" s="224"/>
      <c r="E1907" s="224"/>
      <c r="F1907" s="224"/>
      <c r="G1907" s="224"/>
      <c r="H1907" s="224"/>
      <c r="I1907" s="224"/>
      <c r="J1907" s="224"/>
    </row>
    <row r="1908" spans="1:10">
      <c r="A1908" s="223">
        <v>1908</v>
      </c>
      <c r="B1908" s="225" t="s">
        <v>2009</v>
      </c>
      <c r="C1908" s="226" t="s">
        <v>4319</v>
      </c>
      <c r="D1908" s="224"/>
      <c r="E1908" s="224"/>
      <c r="F1908" s="224"/>
      <c r="G1908" s="224"/>
      <c r="H1908" s="224"/>
      <c r="I1908" s="224"/>
      <c r="J1908" s="224"/>
    </row>
    <row r="1909" spans="1:10">
      <c r="A1909" s="223">
        <v>1909</v>
      </c>
      <c r="B1909" s="225" t="s">
        <v>2010</v>
      </c>
      <c r="C1909" s="226" t="s">
        <v>4319</v>
      </c>
      <c r="D1909" s="224"/>
      <c r="E1909" s="224"/>
      <c r="F1909" s="224"/>
      <c r="G1909" s="224"/>
      <c r="H1909" s="224"/>
      <c r="I1909" s="224"/>
      <c r="J1909" s="224"/>
    </row>
    <row r="1910" spans="1:10">
      <c r="A1910" s="223">
        <v>1910</v>
      </c>
      <c r="B1910" s="225" t="s">
        <v>2011</v>
      </c>
      <c r="C1910" s="226" t="s">
        <v>4320</v>
      </c>
      <c r="D1910" s="224"/>
      <c r="E1910" s="224"/>
      <c r="F1910" s="224"/>
      <c r="G1910" s="224"/>
      <c r="H1910" s="224"/>
      <c r="I1910" s="224"/>
      <c r="J1910" s="224"/>
    </row>
    <row r="1911" spans="1:10">
      <c r="A1911" s="223">
        <v>1911</v>
      </c>
      <c r="B1911" s="225" t="s">
        <v>2012</v>
      </c>
      <c r="C1911" s="226" t="s">
        <v>4320</v>
      </c>
      <c r="D1911" s="224"/>
      <c r="E1911" s="224"/>
      <c r="F1911" s="224"/>
      <c r="G1911" s="224"/>
      <c r="H1911" s="224"/>
      <c r="I1911" s="224"/>
      <c r="J1911" s="224"/>
    </row>
    <row r="1912" spans="1:10">
      <c r="A1912" s="223">
        <v>1912</v>
      </c>
      <c r="B1912" s="225" t="s">
        <v>2013</v>
      </c>
      <c r="C1912" s="226" t="s">
        <v>4321</v>
      </c>
      <c r="D1912" s="224"/>
      <c r="E1912" s="224"/>
      <c r="F1912" s="224"/>
      <c r="G1912" s="224"/>
      <c r="H1912" s="224"/>
      <c r="I1912" s="224"/>
      <c r="J1912" s="224"/>
    </row>
    <row r="1913" spans="1:10">
      <c r="A1913" s="223">
        <v>1913</v>
      </c>
      <c r="B1913" s="225" t="s">
        <v>4322</v>
      </c>
      <c r="C1913" s="226" t="s">
        <v>4323</v>
      </c>
      <c r="D1913" s="224"/>
      <c r="E1913" s="224"/>
      <c r="F1913" s="224"/>
      <c r="G1913" s="224"/>
      <c r="H1913" s="224"/>
      <c r="I1913" s="224"/>
      <c r="J1913" s="224"/>
    </row>
    <row r="1914" spans="1:10">
      <c r="A1914" s="223">
        <v>1914</v>
      </c>
      <c r="B1914" s="225" t="s">
        <v>4324</v>
      </c>
      <c r="C1914" s="226" t="s">
        <v>4323</v>
      </c>
      <c r="D1914" s="224"/>
      <c r="E1914" s="224"/>
      <c r="F1914" s="224"/>
      <c r="G1914" s="224"/>
      <c r="H1914" s="224"/>
      <c r="I1914" s="224"/>
      <c r="J1914" s="224"/>
    </row>
    <row r="1915" spans="1:10">
      <c r="A1915" s="223">
        <v>1915</v>
      </c>
      <c r="B1915" s="225" t="s">
        <v>4325</v>
      </c>
      <c r="C1915" s="226" t="s">
        <v>4326</v>
      </c>
      <c r="D1915" s="224"/>
      <c r="E1915" s="224"/>
      <c r="F1915" s="224"/>
      <c r="G1915" s="224"/>
      <c r="H1915" s="224"/>
      <c r="I1915" s="224"/>
      <c r="J1915" s="224"/>
    </row>
    <row r="1916" spans="1:10">
      <c r="A1916" s="223">
        <v>1916</v>
      </c>
      <c r="B1916" s="225" t="s">
        <v>4327</v>
      </c>
      <c r="C1916" s="226" t="s">
        <v>4328</v>
      </c>
      <c r="D1916" s="224"/>
      <c r="E1916" s="224"/>
      <c r="F1916" s="224"/>
      <c r="G1916" s="224"/>
      <c r="H1916" s="224"/>
      <c r="I1916" s="224"/>
      <c r="J1916" s="224"/>
    </row>
    <row r="1917" spans="1:10">
      <c r="A1917" s="223">
        <v>1917</v>
      </c>
      <c r="B1917" s="225" t="s">
        <v>4329</v>
      </c>
      <c r="C1917" s="226" t="s">
        <v>4330</v>
      </c>
      <c r="D1917" s="224"/>
      <c r="E1917" s="224"/>
      <c r="F1917" s="224"/>
      <c r="G1917" s="224"/>
      <c r="H1917" s="224"/>
      <c r="I1917" s="224"/>
      <c r="J1917" s="224"/>
    </row>
    <row r="1918" spans="1:10">
      <c r="A1918" s="223">
        <v>1918</v>
      </c>
      <c r="B1918" s="225" t="s">
        <v>2014</v>
      </c>
      <c r="C1918" s="226" t="s">
        <v>4331</v>
      </c>
      <c r="D1918" s="224"/>
      <c r="E1918" s="224"/>
      <c r="F1918" s="224"/>
      <c r="G1918" s="224"/>
      <c r="H1918" s="224"/>
      <c r="I1918" s="224"/>
      <c r="J1918" s="224"/>
    </row>
    <row r="1919" spans="1:10">
      <c r="A1919" s="223">
        <v>1919</v>
      </c>
      <c r="B1919" s="225" t="s">
        <v>4332</v>
      </c>
      <c r="C1919" s="226" t="s">
        <v>4331</v>
      </c>
      <c r="D1919" s="224"/>
      <c r="E1919" s="224"/>
      <c r="F1919" s="224"/>
      <c r="G1919" s="224"/>
      <c r="H1919" s="224"/>
      <c r="I1919" s="224"/>
      <c r="J1919" s="224"/>
    </row>
    <row r="1920" spans="1:10">
      <c r="A1920" s="223">
        <v>1920</v>
      </c>
      <c r="B1920" s="225" t="s">
        <v>4333</v>
      </c>
      <c r="C1920" s="226" t="s">
        <v>4331</v>
      </c>
      <c r="D1920" s="224"/>
      <c r="E1920" s="224"/>
      <c r="F1920" s="224"/>
      <c r="G1920" s="224"/>
      <c r="H1920" s="224"/>
      <c r="I1920" s="224"/>
      <c r="J1920" s="224"/>
    </row>
    <row r="1921" spans="1:10">
      <c r="A1921" s="223">
        <v>1921</v>
      </c>
      <c r="B1921" s="225" t="s">
        <v>4334</v>
      </c>
      <c r="C1921" s="226" t="s">
        <v>4335</v>
      </c>
      <c r="D1921" s="224"/>
      <c r="E1921" s="224"/>
      <c r="F1921" s="224"/>
      <c r="G1921" s="224"/>
      <c r="H1921" s="224"/>
      <c r="I1921" s="224"/>
      <c r="J1921" s="224"/>
    </row>
    <row r="1922" spans="1:10">
      <c r="A1922" s="223">
        <v>1922</v>
      </c>
      <c r="B1922" s="225" t="s">
        <v>4336</v>
      </c>
      <c r="C1922" s="226" t="s">
        <v>4337</v>
      </c>
      <c r="D1922" s="224"/>
      <c r="E1922" s="224"/>
      <c r="F1922" s="224"/>
      <c r="G1922" s="224"/>
      <c r="H1922" s="224"/>
      <c r="I1922" s="224"/>
      <c r="J1922" s="224"/>
    </row>
    <row r="1923" spans="1:10">
      <c r="A1923" s="223">
        <v>1923</v>
      </c>
      <c r="B1923" s="225" t="s">
        <v>4338</v>
      </c>
      <c r="C1923" s="226" t="s">
        <v>4339</v>
      </c>
      <c r="D1923" s="224"/>
      <c r="E1923" s="224"/>
      <c r="F1923" s="224"/>
      <c r="G1923" s="224"/>
      <c r="H1923" s="224"/>
      <c r="I1923" s="224"/>
      <c r="J1923" s="224"/>
    </row>
    <row r="1924" spans="1:10">
      <c r="A1924" s="223">
        <v>1924</v>
      </c>
      <c r="B1924" s="225" t="s">
        <v>4340</v>
      </c>
      <c r="C1924" s="226" t="s">
        <v>4341</v>
      </c>
      <c r="D1924" s="224"/>
      <c r="E1924" s="224"/>
      <c r="F1924" s="224"/>
      <c r="G1924" s="224"/>
      <c r="H1924" s="224"/>
      <c r="I1924" s="224"/>
      <c r="J1924" s="224"/>
    </row>
    <row r="1925" spans="1:10">
      <c r="A1925" s="223">
        <v>1925</v>
      </c>
      <c r="B1925" s="225" t="s">
        <v>4342</v>
      </c>
      <c r="C1925" s="226" t="s">
        <v>4343</v>
      </c>
      <c r="D1925" s="224"/>
      <c r="E1925" s="224"/>
      <c r="F1925" s="224"/>
      <c r="G1925" s="224"/>
      <c r="H1925" s="224"/>
      <c r="I1925" s="224"/>
      <c r="J1925" s="224"/>
    </row>
    <row r="1926" spans="1:10">
      <c r="A1926" s="223">
        <v>1926</v>
      </c>
      <c r="B1926" s="225" t="s">
        <v>4344</v>
      </c>
      <c r="C1926" s="226" t="s">
        <v>4343</v>
      </c>
      <c r="D1926" s="224"/>
      <c r="E1926" s="224"/>
      <c r="F1926" s="224"/>
      <c r="G1926" s="224"/>
      <c r="H1926" s="224"/>
      <c r="I1926" s="224"/>
      <c r="J1926" s="224"/>
    </row>
    <row r="1927" spans="1:10">
      <c r="A1927" s="223">
        <v>1927</v>
      </c>
      <c r="B1927" s="225" t="s">
        <v>4345</v>
      </c>
      <c r="C1927" s="226" t="s">
        <v>4346</v>
      </c>
      <c r="D1927" s="224"/>
      <c r="E1927" s="224"/>
      <c r="F1927" s="224"/>
      <c r="G1927" s="224"/>
      <c r="H1927" s="224"/>
      <c r="I1927" s="224"/>
      <c r="J1927" s="224"/>
    </row>
    <row r="1928" spans="1:10">
      <c r="A1928" s="223">
        <v>1928</v>
      </c>
      <c r="B1928" s="225" t="s">
        <v>4347</v>
      </c>
      <c r="C1928" s="226" t="s">
        <v>4346</v>
      </c>
      <c r="D1928" s="224"/>
      <c r="E1928" s="224"/>
      <c r="F1928" s="224"/>
      <c r="G1928" s="224"/>
      <c r="H1928" s="224"/>
      <c r="I1928" s="224"/>
      <c r="J1928" s="224"/>
    </row>
    <row r="1929" spans="1:10">
      <c r="A1929" s="223">
        <v>1929</v>
      </c>
      <c r="B1929" s="225" t="s">
        <v>4348</v>
      </c>
      <c r="C1929" s="226" t="s">
        <v>4349</v>
      </c>
      <c r="D1929" s="224"/>
      <c r="E1929" s="224"/>
      <c r="F1929" s="224"/>
      <c r="G1929" s="224"/>
      <c r="H1929" s="224"/>
      <c r="I1929" s="224"/>
      <c r="J1929" s="224"/>
    </row>
    <row r="1930" spans="1:10">
      <c r="A1930" s="223">
        <v>1930</v>
      </c>
      <c r="B1930" s="225" t="s">
        <v>4350</v>
      </c>
      <c r="C1930" s="226" t="s">
        <v>4351</v>
      </c>
      <c r="D1930" s="224"/>
      <c r="E1930" s="224"/>
      <c r="F1930" s="224"/>
      <c r="G1930" s="224"/>
      <c r="H1930" s="224"/>
      <c r="I1930" s="224"/>
      <c r="J1930" s="224"/>
    </row>
    <row r="1931" spans="1:10">
      <c r="A1931" s="223">
        <v>1931</v>
      </c>
      <c r="B1931" s="225" t="s">
        <v>4352</v>
      </c>
      <c r="C1931" s="226" t="s">
        <v>4353</v>
      </c>
      <c r="D1931" s="224"/>
      <c r="E1931" s="224"/>
      <c r="F1931" s="224"/>
      <c r="G1931" s="224"/>
      <c r="H1931" s="224"/>
      <c r="I1931" s="224"/>
      <c r="J1931" s="224"/>
    </row>
    <row r="1932" spans="1:10">
      <c r="A1932" s="223">
        <v>1932</v>
      </c>
      <c r="B1932" s="225" t="s">
        <v>2015</v>
      </c>
      <c r="C1932" s="226" t="s">
        <v>4354</v>
      </c>
      <c r="D1932" s="224"/>
      <c r="E1932" s="224"/>
      <c r="F1932" s="224"/>
      <c r="G1932" s="224"/>
      <c r="H1932" s="224"/>
      <c r="I1932" s="224"/>
      <c r="J1932" s="224"/>
    </row>
    <row r="1933" spans="1:10">
      <c r="A1933" s="223">
        <v>1933</v>
      </c>
      <c r="B1933" s="225" t="s">
        <v>2016</v>
      </c>
      <c r="C1933" s="226" t="s">
        <v>4355</v>
      </c>
      <c r="D1933" s="224"/>
      <c r="E1933" s="224"/>
      <c r="F1933" s="224"/>
      <c r="G1933" s="224"/>
      <c r="H1933" s="224"/>
      <c r="I1933" s="224"/>
      <c r="J1933" s="224"/>
    </row>
    <row r="1934" spans="1:10">
      <c r="A1934" s="223">
        <v>1934</v>
      </c>
      <c r="B1934" s="225" t="s">
        <v>2017</v>
      </c>
      <c r="C1934" s="226" t="s">
        <v>4356</v>
      </c>
      <c r="D1934" s="224"/>
      <c r="E1934" s="224"/>
      <c r="F1934" s="224"/>
      <c r="G1934" s="224"/>
      <c r="H1934" s="224"/>
      <c r="I1934" s="224"/>
      <c r="J1934" s="224"/>
    </row>
    <row r="1935" spans="1:10">
      <c r="A1935" s="223">
        <v>1935</v>
      </c>
      <c r="B1935" s="225" t="s">
        <v>2018</v>
      </c>
      <c r="C1935" s="226" t="s">
        <v>4356</v>
      </c>
      <c r="D1935" s="224"/>
      <c r="E1935" s="224"/>
      <c r="F1935" s="224"/>
      <c r="G1935" s="224"/>
      <c r="H1935" s="224"/>
      <c r="I1935" s="224"/>
      <c r="J1935" s="224"/>
    </row>
    <row r="1936" spans="1:10">
      <c r="A1936" s="223">
        <v>1936</v>
      </c>
      <c r="B1936" s="225" t="s">
        <v>2019</v>
      </c>
      <c r="C1936" s="226" t="s">
        <v>4357</v>
      </c>
      <c r="D1936" s="224"/>
      <c r="E1936" s="224"/>
      <c r="F1936" s="224"/>
      <c r="G1936" s="224"/>
      <c r="H1936" s="224"/>
      <c r="I1936" s="224"/>
      <c r="J1936" s="224"/>
    </row>
    <row r="1937" spans="1:10">
      <c r="A1937" s="223">
        <v>1937</v>
      </c>
      <c r="B1937" s="225" t="s">
        <v>2020</v>
      </c>
      <c r="C1937" s="226" t="s">
        <v>4357</v>
      </c>
      <c r="D1937" s="224"/>
      <c r="E1937" s="224"/>
      <c r="F1937" s="224"/>
      <c r="G1937" s="224"/>
      <c r="H1937" s="224"/>
      <c r="I1937" s="224"/>
      <c r="J1937" s="224"/>
    </row>
    <row r="1938" spans="1:10">
      <c r="A1938" s="223">
        <v>1938</v>
      </c>
      <c r="B1938" s="225" t="s">
        <v>2021</v>
      </c>
      <c r="C1938" s="226" t="s">
        <v>4358</v>
      </c>
      <c r="D1938" s="224"/>
      <c r="E1938" s="224"/>
      <c r="F1938" s="224"/>
      <c r="G1938" s="224"/>
      <c r="H1938" s="224"/>
      <c r="I1938" s="224"/>
      <c r="J1938" s="224"/>
    </row>
    <row r="1939" spans="1:10">
      <c r="A1939" s="223">
        <v>1939</v>
      </c>
      <c r="B1939" s="225" t="s">
        <v>2022</v>
      </c>
      <c r="C1939" s="226" t="s">
        <v>4358</v>
      </c>
      <c r="D1939" s="224"/>
      <c r="E1939" s="224"/>
      <c r="F1939" s="224"/>
      <c r="G1939" s="224"/>
      <c r="H1939" s="224"/>
      <c r="I1939" s="224"/>
      <c r="J1939" s="224"/>
    </row>
    <row r="1940" spans="1:10">
      <c r="A1940" s="223">
        <v>1940</v>
      </c>
      <c r="B1940" s="225" t="s">
        <v>2023</v>
      </c>
      <c r="C1940" s="226" t="s">
        <v>4359</v>
      </c>
      <c r="D1940" s="224"/>
      <c r="E1940" s="224"/>
      <c r="F1940" s="224"/>
      <c r="G1940" s="224"/>
      <c r="H1940" s="224"/>
      <c r="I1940" s="224"/>
      <c r="J1940" s="224"/>
    </row>
    <row r="1941" spans="1:10">
      <c r="A1941" s="223">
        <v>1941</v>
      </c>
      <c r="B1941" s="225" t="s">
        <v>2024</v>
      </c>
      <c r="C1941" s="226" t="s">
        <v>4359</v>
      </c>
      <c r="D1941" s="224"/>
      <c r="E1941" s="224"/>
      <c r="F1941" s="224"/>
      <c r="G1941" s="224"/>
      <c r="H1941" s="224"/>
      <c r="I1941" s="224"/>
      <c r="J1941" s="224"/>
    </row>
    <row r="1942" spans="1:10">
      <c r="A1942" s="223">
        <v>1942</v>
      </c>
      <c r="B1942" s="225" t="s">
        <v>2025</v>
      </c>
      <c r="C1942" s="226" t="s">
        <v>4360</v>
      </c>
      <c r="D1942" s="224"/>
      <c r="E1942" s="224"/>
      <c r="F1942" s="224"/>
      <c r="G1942" s="224"/>
      <c r="H1942" s="224"/>
      <c r="I1942" s="224"/>
      <c r="J1942" s="224"/>
    </row>
    <row r="1943" spans="1:10">
      <c r="A1943" s="223">
        <v>1943</v>
      </c>
      <c r="B1943" s="225" t="s">
        <v>2026</v>
      </c>
      <c r="C1943" s="226" t="s">
        <v>4360</v>
      </c>
      <c r="D1943" s="224"/>
      <c r="E1943" s="224"/>
      <c r="F1943" s="224"/>
      <c r="G1943" s="224"/>
      <c r="H1943" s="224"/>
      <c r="I1943" s="224"/>
      <c r="J1943" s="224"/>
    </row>
    <row r="1944" spans="1:10">
      <c r="A1944" s="223">
        <v>1944</v>
      </c>
      <c r="B1944" s="225" t="s">
        <v>2027</v>
      </c>
      <c r="C1944" s="226" t="s">
        <v>4361</v>
      </c>
      <c r="D1944" s="224"/>
      <c r="E1944" s="224"/>
      <c r="F1944" s="224"/>
      <c r="G1944" s="224"/>
      <c r="H1944" s="224"/>
      <c r="I1944" s="224"/>
      <c r="J1944" s="224"/>
    </row>
    <row r="1945" spans="1:10">
      <c r="A1945" s="223">
        <v>1945</v>
      </c>
      <c r="B1945" s="225" t="s">
        <v>2028</v>
      </c>
      <c r="C1945" s="226" t="s">
        <v>4362</v>
      </c>
      <c r="D1945" s="224"/>
      <c r="E1945" s="224"/>
      <c r="F1945" s="224"/>
      <c r="G1945" s="224"/>
      <c r="H1945" s="224"/>
      <c r="I1945" s="224"/>
      <c r="J1945" s="224"/>
    </row>
    <row r="1946" spans="1:10">
      <c r="A1946" s="223">
        <v>1946</v>
      </c>
      <c r="B1946" s="225" t="s">
        <v>4363</v>
      </c>
      <c r="C1946" s="226" t="s">
        <v>4364</v>
      </c>
      <c r="D1946" s="224"/>
      <c r="E1946" s="224"/>
      <c r="F1946" s="224"/>
      <c r="G1946" s="224"/>
      <c r="H1946" s="224"/>
      <c r="I1946" s="224"/>
      <c r="J1946" s="224"/>
    </row>
    <row r="1947" spans="1:10">
      <c r="A1947" s="223">
        <v>1947</v>
      </c>
      <c r="B1947" s="225" t="s">
        <v>4365</v>
      </c>
      <c r="C1947" s="226" t="s">
        <v>4366</v>
      </c>
      <c r="D1947" s="224"/>
      <c r="E1947" s="224"/>
      <c r="F1947" s="224"/>
      <c r="G1947" s="224"/>
      <c r="H1947" s="224"/>
      <c r="I1947" s="224"/>
      <c r="J1947" s="224"/>
    </row>
    <row r="1948" spans="1:10">
      <c r="A1948" s="223">
        <v>1948</v>
      </c>
      <c r="B1948" s="225" t="s">
        <v>2029</v>
      </c>
      <c r="C1948" s="226" t="s">
        <v>4367</v>
      </c>
      <c r="D1948" s="224"/>
      <c r="E1948" s="224"/>
      <c r="F1948" s="224"/>
      <c r="G1948" s="224"/>
      <c r="H1948" s="224"/>
      <c r="I1948" s="224"/>
      <c r="J1948" s="224"/>
    </row>
    <row r="1949" spans="1:10">
      <c r="A1949" s="223">
        <v>1949</v>
      </c>
      <c r="B1949" s="225" t="s">
        <v>2030</v>
      </c>
      <c r="C1949" s="226" t="s">
        <v>4367</v>
      </c>
      <c r="D1949" s="224"/>
      <c r="E1949" s="224"/>
      <c r="F1949" s="224"/>
      <c r="G1949" s="224"/>
      <c r="H1949" s="224"/>
      <c r="I1949" s="224"/>
      <c r="J1949" s="224"/>
    </row>
    <row r="1950" spans="1:10">
      <c r="A1950" s="223">
        <v>1950</v>
      </c>
      <c r="B1950" s="225" t="s">
        <v>2031</v>
      </c>
      <c r="C1950" s="226" t="s">
        <v>4368</v>
      </c>
      <c r="D1950" s="224"/>
      <c r="E1950" s="224"/>
      <c r="F1950" s="224"/>
      <c r="G1950" s="224"/>
      <c r="H1950" s="224"/>
      <c r="I1950" s="224"/>
      <c r="J1950" s="224"/>
    </row>
    <row r="1951" spans="1:10">
      <c r="A1951" s="223">
        <v>1951</v>
      </c>
      <c r="B1951" s="225" t="s">
        <v>2032</v>
      </c>
      <c r="C1951" s="226" t="s">
        <v>4369</v>
      </c>
      <c r="D1951" s="224"/>
      <c r="E1951" s="224"/>
      <c r="F1951" s="224"/>
      <c r="G1951" s="224"/>
      <c r="H1951" s="224"/>
      <c r="I1951" s="224"/>
      <c r="J1951" s="224"/>
    </row>
    <row r="1952" spans="1:10">
      <c r="A1952" s="223">
        <v>1952</v>
      </c>
      <c r="B1952" s="225" t="s">
        <v>2033</v>
      </c>
      <c r="C1952" s="226" t="s">
        <v>4369</v>
      </c>
      <c r="D1952" s="224"/>
      <c r="E1952" s="224"/>
      <c r="F1952" s="224"/>
      <c r="G1952" s="224"/>
      <c r="H1952" s="224"/>
      <c r="I1952" s="224"/>
      <c r="J1952" s="224"/>
    </row>
    <row r="1953" spans="1:10">
      <c r="A1953" s="223">
        <v>1953</v>
      </c>
      <c r="B1953" s="225" t="s">
        <v>2034</v>
      </c>
      <c r="C1953" s="226" t="s">
        <v>4370</v>
      </c>
      <c r="D1953" s="224"/>
      <c r="E1953" s="224"/>
      <c r="F1953" s="224"/>
      <c r="G1953" s="224"/>
      <c r="H1953" s="224"/>
      <c r="I1953" s="224"/>
      <c r="J1953" s="224"/>
    </row>
    <row r="1954" spans="1:10">
      <c r="A1954" s="223">
        <v>1954</v>
      </c>
      <c r="B1954" s="225" t="s">
        <v>2035</v>
      </c>
      <c r="C1954" s="226" t="s">
        <v>4370</v>
      </c>
      <c r="D1954" s="224"/>
      <c r="E1954" s="224"/>
      <c r="F1954" s="224"/>
      <c r="G1954" s="224"/>
      <c r="H1954" s="224"/>
      <c r="I1954" s="224"/>
      <c r="J1954" s="224"/>
    </row>
    <row r="1955" spans="1:10">
      <c r="A1955" s="223">
        <v>1955</v>
      </c>
      <c r="B1955" s="225" t="s">
        <v>4371</v>
      </c>
      <c r="C1955" s="226" t="s">
        <v>4372</v>
      </c>
      <c r="D1955" s="224"/>
      <c r="E1955" s="224"/>
      <c r="F1955" s="224"/>
      <c r="G1955" s="224"/>
      <c r="H1955" s="224"/>
      <c r="I1955" s="224"/>
      <c r="J1955" s="224"/>
    </row>
    <row r="1956" spans="1:10">
      <c r="A1956" s="223">
        <v>1956</v>
      </c>
      <c r="B1956" s="225" t="s">
        <v>4373</v>
      </c>
      <c r="C1956" s="226" t="s">
        <v>4372</v>
      </c>
      <c r="D1956" s="224"/>
      <c r="E1956" s="224"/>
      <c r="F1956" s="224"/>
      <c r="G1956" s="224"/>
      <c r="H1956" s="224"/>
      <c r="I1956" s="224"/>
      <c r="J1956" s="224"/>
    </row>
    <row r="1957" spans="1:10">
      <c r="A1957" s="223">
        <v>1957</v>
      </c>
      <c r="B1957" s="225" t="s">
        <v>2036</v>
      </c>
      <c r="C1957" s="226" t="s">
        <v>4374</v>
      </c>
      <c r="D1957" s="224"/>
      <c r="E1957" s="224"/>
      <c r="F1957" s="224"/>
      <c r="G1957" s="224"/>
      <c r="H1957" s="224"/>
      <c r="I1957" s="224"/>
      <c r="J1957" s="224"/>
    </row>
    <row r="1958" spans="1:10">
      <c r="A1958" s="223">
        <v>1958</v>
      </c>
      <c r="B1958" s="225" t="s">
        <v>2037</v>
      </c>
      <c r="C1958" s="226" t="s">
        <v>4374</v>
      </c>
      <c r="D1958" s="224"/>
      <c r="E1958" s="224"/>
      <c r="F1958" s="224"/>
      <c r="G1958" s="224"/>
      <c r="H1958" s="224"/>
      <c r="I1958" s="224"/>
      <c r="J1958" s="224"/>
    </row>
    <row r="1959" spans="1:10">
      <c r="A1959" s="223">
        <v>1959</v>
      </c>
      <c r="B1959" s="225" t="s">
        <v>4375</v>
      </c>
      <c r="C1959" s="226" t="s">
        <v>4376</v>
      </c>
      <c r="D1959" s="224"/>
      <c r="E1959" s="224"/>
      <c r="F1959" s="224"/>
      <c r="G1959" s="224"/>
      <c r="H1959" s="224"/>
      <c r="I1959" s="224"/>
      <c r="J1959" s="224"/>
    </row>
    <row r="1960" spans="1:10">
      <c r="A1960" s="223">
        <v>1960</v>
      </c>
      <c r="B1960" s="225" t="s">
        <v>4377</v>
      </c>
      <c r="C1960" s="226" t="s">
        <v>4378</v>
      </c>
      <c r="D1960" s="224"/>
      <c r="E1960" s="224"/>
      <c r="F1960" s="224"/>
      <c r="G1960" s="224"/>
      <c r="H1960" s="224"/>
      <c r="I1960" s="224"/>
      <c r="J1960" s="224"/>
    </row>
    <row r="1961" spans="1:10">
      <c r="A1961" s="223">
        <v>1961</v>
      </c>
      <c r="B1961" s="225" t="s">
        <v>2038</v>
      </c>
      <c r="C1961" s="226" t="s">
        <v>4379</v>
      </c>
      <c r="D1961" s="224"/>
      <c r="E1961" s="224"/>
      <c r="F1961" s="224"/>
      <c r="G1961" s="224"/>
      <c r="H1961" s="224"/>
      <c r="I1961" s="224"/>
      <c r="J1961" s="224"/>
    </row>
    <row r="1962" spans="1:10">
      <c r="A1962" s="223">
        <v>1962</v>
      </c>
      <c r="B1962" s="225" t="s">
        <v>4380</v>
      </c>
      <c r="C1962" s="226" t="s">
        <v>4379</v>
      </c>
      <c r="D1962" s="224"/>
      <c r="E1962" s="224"/>
      <c r="F1962" s="224"/>
      <c r="G1962" s="224"/>
      <c r="H1962" s="224"/>
      <c r="I1962" s="224"/>
      <c r="J1962" s="224"/>
    </row>
    <row r="1963" spans="1:10">
      <c r="A1963" s="223">
        <v>1963</v>
      </c>
      <c r="B1963" s="225" t="s">
        <v>4381</v>
      </c>
      <c r="C1963" s="226" t="s">
        <v>4379</v>
      </c>
      <c r="D1963" s="224"/>
      <c r="E1963" s="224"/>
      <c r="F1963" s="224"/>
      <c r="G1963" s="224"/>
      <c r="H1963" s="224"/>
      <c r="I1963" s="224"/>
      <c r="J1963" s="224"/>
    </row>
    <row r="1964" spans="1:10" ht="25.5">
      <c r="A1964" s="223">
        <v>1964</v>
      </c>
      <c r="B1964" s="225" t="s">
        <v>2039</v>
      </c>
      <c r="C1964" s="226" t="s">
        <v>4382</v>
      </c>
      <c r="D1964" s="224"/>
      <c r="E1964" s="224"/>
      <c r="F1964" s="224"/>
      <c r="G1964" s="224"/>
      <c r="H1964" s="224"/>
      <c r="I1964" s="224"/>
      <c r="J1964" s="224"/>
    </row>
    <row r="1965" spans="1:10">
      <c r="A1965" s="223">
        <v>1965</v>
      </c>
      <c r="B1965" s="225" t="s">
        <v>2040</v>
      </c>
      <c r="C1965" s="226" t="s">
        <v>4383</v>
      </c>
      <c r="D1965" s="224"/>
      <c r="E1965" s="224"/>
      <c r="F1965" s="224"/>
      <c r="G1965" s="224"/>
      <c r="H1965" s="224"/>
      <c r="I1965" s="224"/>
      <c r="J1965" s="224"/>
    </row>
    <row r="1966" spans="1:10">
      <c r="A1966" s="223">
        <v>1966</v>
      </c>
      <c r="B1966" s="225" t="s">
        <v>2041</v>
      </c>
      <c r="C1966" s="226" t="s">
        <v>4383</v>
      </c>
      <c r="D1966" s="224"/>
      <c r="E1966" s="224"/>
      <c r="F1966" s="224"/>
      <c r="G1966" s="224"/>
      <c r="H1966" s="224"/>
      <c r="I1966" s="224"/>
      <c r="J1966" s="224"/>
    </row>
    <row r="1967" spans="1:10" ht="25.5">
      <c r="A1967" s="223">
        <v>1967</v>
      </c>
      <c r="B1967" s="225" t="s">
        <v>2042</v>
      </c>
      <c r="C1967" s="226" t="s">
        <v>4384</v>
      </c>
      <c r="D1967" s="224"/>
      <c r="E1967" s="224"/>
      <c r="F1967" s="224"/>
      <c r="G1967" s="224"/>
      <c r="H1967" s="224"/>
      <c r="I1967" s="224"/>
      <c r="J1967" s="224"/>
    </row>
    <row r="1968" spans="1:10" ht="25.5">
      <c r="A1968" s="223">
        <v>1968</v>
      </c>
      <c r="B1968" s="225" t="s">
        <v>2043</v>
      </c>
      <c r="C1968" s="226" t="s">
        <v>4384</v>
      </c>
      <c r="D1968" s="224"/>
      <c r="E1968" s="224"/>
      <c r="F1968" s="224"/>
      <c r="G1968" s="224"/>
      <c r="H1968" s="224"/>
      <c r="I1968" s="224"/>
      <c r="J1968" s="224"/>
    </row>
    <row r="1969" spans="1:10">
      <c r="A1969" s="223">
        <v>1969</v>
      </c>
      <c r="B1969" s="225" t="s">
        <v>2044</v>
      </c>
      <c r="C1969" s="226" t="s">
        <v>4385</v>
      </c>
      <c r="D1969" s="224"/>
      <c r="E1969" s="224"/>
      <c r="F1969" s="224"/>
      <c r="G1969" s="224"/>
      <c r="H1969" s="224"/>
      <c r="I1969" s="224"/>
      <c r="J1969" s="224"/>
    </row>
    <row r="1970" spans="1:10">
      <c r="A1970" s="223">
        <v>1970</v>
      </c>
      <c r="B1970" s="225" t="s">
        <v>2045</v>
      </c>
      <c r="C1970" s="226" t="s">
        <v>4385</v>
      </c>
      <c r="D1970" s="224"/>
      <c r="E1970" s="224"/>
      <c r="F1970" s="224"/>
      <c r="G1970" s="224"/>
      <c r="H1970" s="224"/>
      <c r="I1970" s="224"/>
      <c r="J1970" s="224"/>
    </row>
    <row r="1971" spans="1:10">
      <c r="A1971" s="223">
        <v>1971</v>
      </c>
      <c r="B1971" s="225" t="s">
        <v>2046</v>
      </c>
      <c r="C1971" s="226" t="s">
        <v>4385</v>
      </c>
      <c r="D1971" s="224"/>
      <c r="E1971" s="224"/>
      <c r="F1971" s="224"/>
      <c r="G1971" s="224"/>
      <c r="H1971" s="224"/>
      <c r="I1971" s="224"/>
      <c r="J1971" s="224"/>
    </row>
    <row r="1972" spans="1:10">
      <c r="A1972" s="223">
        <v>1972</v>
      </c>
      <c r="B1972" s="225" t="s">
        <v>2047</v>
      </c>
      <c r="C1972" s="226" t="s">
        <v>4386</v>
      </c>
      <c r="D1972" s="224"/>
      <c r="E1972" s="224"/>
      <c r="F1972" s="224"/>
      <c r="G1972" s="224"/>
      <c r="H1972" s="224"/>
      <c r="I1972" s="224"/>
      <c r="J1972" s="224"/>
    </row>
    <row r="1973" spans="1:10">
      <c r="A1973" s="223">
        <v>1973</v>
      </c>
      <c r="B1973" s="225" t="s">
        <v>2048</v>
      </c>
      <c r="C1973" s="226" t="s">
        <v>4387</v>
      </c>
      <c r="D1973" s="224"/>
      <c r="E1973" s="224"/>
      <c r="F1973" s="224"/>
      <c r="G1973" s="224"/>
      <c r="H1973" s="224"/>
      <c r="I1973" s="224"/>
      <c r="J1973" s="224"/>
    </row>
    <row r="1974" spans="1:10">
      <c r="A1974" s="223">
        <v>1974</v>
      </c>
      <c r="B1974" s="225" t="s">
        <v>2049</v>
      </c>
      <c r="C1974" s="226" t="s">
        <v>4387</v>
      </c>
      <c r="D1974" s="224"/>
      <c r="E1974" s="224"/>
      <c r="F1974" s="224"/>
      <c r="G1974" s="224"/>
      <c r="H1974" s="224"/>
      <c r="I1974" s="224"/>
      <c r="J1974" s="224"/>
    </row>
    <row r="1975" spans="1:10" ht="25.5">
      <c r="A1975" s="223">
        <v>1975</v>
      </c>
      <c r="B1975" s="225" t="s">
        <v>2050</v>
      </c>
      <c r="C1975" s="226" t="s">
        <v>4388</v>
      </c>
      <c r="D1975" s="224"/>
      <c r="E1975" s="224"/>
      <c r="F1975" s="224"/>
      <c r="G1975" s="224"/>
      <c r="H1975" s="224"/>
      <c r="I1975" s="224"/>
      <c r="J1975" s="224"/>
    </row>
    <row r="1976" spans="1:10">
      <c r="A1976" s="223">
        <v>1976</v>
      </c>
      <c r="B1976" s="225" t="s">
        <v>4389</v>
      </c>
      <c r="C1976" s="226" t="s">
        <v>4390</v>
      </c>
      <c r="D1976" s="224"/>
      <c r="E1976" s="224"/>
      <c r="F1976" s="224"/>
      <c r="G1976" s="224"/>
      <c r="H1976" s="224"/>
      <c r="I1976" s="224"/>
      <c r="J1976" s="224"/>
    </row>
    <row r="1977" spans="1:10">
      <c r="A1977" s="223">
        <v>1977</v>
      </c>
      <c r="B1977" s="225" t="s">
        <v>4391</v>
      </c>
      <c r="C1977" s="226" t="s">
        <v>4392</v>
      </c>
      <c r="D1977" s="224"/>
      <c r="E1977" s="224"/>
      <c r="F1977" s="224"/>
      <c r="G1977" s="224"/>
      <c r="H1977" s="224"/>
      <c r="I1977" s="224"/>
      <c r="J1977" s="224"/>
    </row>
    <row r="1978" spans="1:10">
      <c r="A1978" s="223">
        <v>1978</v>
      </c>
      <c r="B1978" s="225" t="s">
        <v>4393</v>
      </c>
      <c r="C1978" s="226" t="s">
        <v>4394</v>
      </c>
      <c r="D1978" s="224"/>
      <c r="E1978" s="224"/>
      <c r="F1978" s="224"/>
      <c r="G1978" s="224"/>
      <c r="H1978" s="224"/>
      <c r="I1978" s="224"/>
      <c r="J1978" s="224"/>
    </row>
    <row r="1979" spans="1:10">
      <c r="A1979" s="223">
        <v>1979</v>
      </c>
      <c r="B1979" s="225" t="s">
        <v>4395</v>
      </c>
      <c r="C1979" s="226" t="s">
        <v>4396</v>
      </c>
      <c r="D1979" s="224"/>
      <c r="E1979" s="224"/>
      <c r="F1979" s="224"/>
      <c r="G1979" s="224"/>
      <c r="H1979" s="224"/>
      <c r="I1979" s="224"/>
      <c r="J1979" s="224"/>
    </row>
    <row r="1980" spans="1:10">
      <c r="A1980" s="223">
        <v>1980</v>
      </c>
      <c r="B1980" s="225" t="s">
        <v>4397</v>
      </c>
      <c r="C1980" s="226" t="s">
        <v>2052</v>
      </c>
      <c r="D1980" s="224"/>
      <c r="E1980" s="224"/>
      <c r="F1980" s="224"/>
      <c r="G1980" s="224"/>
      <c r="H1980" s="224"/>
      <c r="I1980" s="224"/>
      <c r="J1980" s="224"/>
    </row>
    <row r="1981" spans="1:10" ht="25.5">
      <c r="A1981" s="223">
        <v>1981</v>
      </c>
      <c r="B1981" s="225" t="s">
        <v>2051</v>
      </c>
      <c r="C1981" s="226" t="s">
        <v>4398</v>
      </c>
      <c r="D1981" s="224"/>
      <c r="E1981" s="224"/>
      <c r="F1981" s="224"/>
      <c r="G1981" s="224"/>
      <c r="H1981" s="224"/>
      <c r="I1981" s="224"/>
      <c r="J1981" s="224"/>
    </row>
    <row r="1982" spans="1:10" ht="25.5">
      <c r="A1982" s="223">
        <v>1982</v>
      </c>
      <c r="B1982" s="225" t="s">
        <v>4399</v>
      </c>
      <c r="C1982" s="226" t="s">
        <v>4398</v>
      </c>
      <c r="D1982" s="224"/>
      <c r="E1982" s="224"/>
      <c r="F1982" s="224"/>
      <c r="G1982" s="224"/>
      <c r="H1982" s="224"/>
      <c r="I1982" s="224"/>
      <c r="J1982" s="224"/>
    </row>
    <row r="1983" spans="1:10">
      <c r="A1983" s="223">
        <v>1983</v>
      </c>
      <c r="B1983" s="225" t="s">
        <v>2053</v>
      </c>
      <c r="C1983" s="226" t="s">
        <v>4400</v>
      </c>
      <c r="D1983" s="224"/>
      <c r="E1983" s="224"/>
      <c r="F1983" s="224"/>
      <c r="G1983" s="224"/>
      <c r="H1983" s="224"/>
      <c r="I1983" s="224"/>
      <c r="J1983" s="224"/>
    </row>
    <row r="1984" spans="1:10">
      <c r="A1984" s="223">
        <v>1984</v>
      </c>
      <c r="B1984" s="225" t="s">
        <v>2054</v>
      </c>
      <c r="C1984" s="226" t="s">
        <v>4400</v>
      </c>
      <c r="D1984" s="224"/>
      <c r="E1984" s="224"/>
      <c r="F1984" s="224"/>
      <c r="G1984" s="224"/>
      <c r="H1984" s="224"/>
      <c r="I1984" s="224"/>
      <c r="J1984" s="224"/>
    </row>
    <row r="1985" spans="1:10">
      <c r="A1985" s="223">
        <v>1985</v>
      </c>
      <c r="B1985" s="225" t="s">
        <v>2055</v>
      </c>
      <c r="C1985" s="226" t="s">
        <v>4401</v>
      </c>
      <c r="D1985" s="224"/>
      <c r="E1985" s="224"/>
      <c r="F1985" s="224"/>
      <c r="G1985" s="224"/>
      <c r="H1985" s="224"/>
      <c r="I1985" s="224"/>
      <c r="J1985" s="224"/>
    </row>
    <row r="1986" spans="1:10">
      <c r="A1986" s="223">
        <v>1986</v>
      </c>
      <c r="B1986" s="225" t="s">
        <v>2056</v>
      </c>
      <c r="C1986" s="226" t="s">
        <v>4402</v>
      </c>
      <c r="D1986" s="224"/>
      <c r="E1986" s="224"/>
      <c r="F1986" s="224"/>
      <c r="G1986" s="224"/>
      <c r="H1986" s="224"/>
      <c r="I1986" s="224"/>
      <c r="J1986" s="224"/>
    </row>
    <row r="1987" spans="1:10">
      <c r="A1987" s="223">
        <v>1987</v>
      </c>
      <c r="B1987" s="225" t="s">
        <v>2057</v>
      </c>
      <c r="C1987" s="226" t="s">
        <v>2059</v>
      </c>
      <c r="D1987" s="224"/>
      <c r="E1987" s="224"/>
      <c r="F1987" s="224"/>
      <c r="G1987" s="224"/>
      <c r="H1987" s="224"/>
      <c r="I1987" s="224"/>
      <c r="J1987" s="224"/>
    </row>
    <row r="1988" spans="1:10">
      <c r="A1988" s="223">
        <v>1988</v>
      </c>
      <c r="B1988" s="225" t="s">
        <v>2058</v>
      </c>
      <c r="C1988" s="226" t="s">
        <v>4403</v>
      </c>
      <c r="D1988" s="224"/>
      <c r="E1988" s="224"/>
      <c r="F1988" s="224"/>
      <c r="G1988" s="224"/>
      <c r="H1988" s="224"/>
      <c r="I1988" s="224"/>
      <c r="J1988" s="224"/>
    </row>
    <row r="1989" spans="1:10">
      <c r="A1989" s="223">
        <v>1989</v>
      </c>
      <c r="B1989" s="225" t="s">
        <v>2060</v>
      </c>
      <c r="C1989" s="226" t="s">
        <v>4404</v>
      </c>
      <c r="D1989" s="224"/>
      <c r="E1989" s="224"/>
      <c r="F1989" s="224"/>
      <c r="G1989" s="224"/>
      <c r="H1989" s="224"/>
      <c r="I1989" s="224"/>
      <c r="J1989" s="224"/>
    </row>
    <row r="1990" spans="1:10">
      <c r="A1990" s="223">
        <v>1990</v>
      </c>
      <c r="B1990" s="225" t="s">
        <v>2061</v>
      </c>
      <c r="C1990" s="226" t="s">
        <v>4405</v>
      </c>
      <c r="D1990" s="224"/>
      <c r="E1990" s="224"/>
      <c r="F1990" s="224"/>
      <c r="G1990" s="224"/>
      <c r="H1990" s="224"/>
      <c r="I1990" s="224"/>
      <c r="J1990" s="224"/>
    </row>
    <row r="1991" spans="1:10">
      <c r="A1991" s="223">
        <v>1991</v>
      </c>
      <c r="B1991" s="225" t="s">
        <v>2062</v>
      </c>
      <c r="C1991" s="226" t="s">
        <v>2063</v>
      </c>
      <c r="D1991" s="224"/>
      <c r="E1991" s="224"/>
      <c r="F1991" s="224"/>
      <c r="G1991" s="224"/>
      <c r="H1991" s="224"/>
      <c r="I1991" s="224"/>
      <c r="J1991" s="224"/>
    </row>
    <row r="1992" spans="1:10">
      <c r="A1992" s="223">
        <v>1992</v>
      </c>
      <c r="B1992" s="225" t="s">
        <v>2064</v>
      </c>
      <c r="C1992" s="226" t="s">
        <v>2063</v>
      </c>
      <c r="D1992" s="224"/>
      <c r="E1992" s="224"/>
      <c r="F1992" s="224"/>
      <c r="G1992" s="224"/>
      <c r="H1992" s="224"/>
      <c r="I1992" s="224"/>
      <c r="J1992" s="224"/>
    </row>
    <row r="1993" spans="1:10">
      <c r="A1993" s="223">
        <v>1993</v>
      </c>
      <c r="B1993" s="225" t="s">
        <v>2065</v>
      </c>
      <c r="C1993" s="226" t="s">
        <v>4406</v>
      </c>
      <c r="D1993" s="224"/>
      <c r="E1993" s="224"/>
      <c r="F1993" s="224"/>
      <c r="G1993" s="224"/>
      <c r="H1993" s="224"/>
      <c r="I1993" s="224"/>
      <c r="J1993" s="224"/>
    </row>
    <row r="1994" spans="1:10">
      <c r="A1994" s="223">
        <v>1994</v>
      </c>
      <c r="B1994" s="225" t="s">
        <v>2066</v>
      </c>
      <c r="C1994" s="226" t="s">
        <v>4406</v>
      </c>
      <c r="D1994" s="224"/>
      <c r="E1994" s="224"/>
      <c r="F1994" s="224"/>
      <c r="G1994" s="224"/>
      <c r="H1994" s="224"/>
      <c r="I1994" s="224"/>
      <c r="J1994" s="224"/>
    </row>
    <row r="1995" spans="1:10">
      <c r="A1995" s="223">
        <v>1995</v>
      </c>
      <c r="B1995" s="225" t="s">
        <v>2067</v>
      </c>
      <c r="C1995" s="226" t="s">
        <v>4407</v>
      </c>
      <c r="D1995" s="224"/>
      <c r="E1995" s="224"/>
      <c r="F1995" s="224"/>
      <c r="G1995" s="224"/>
      <c r="H1995" s="224"/>
      <c r="I1995" s="224"/>
      <c r="J1995" s="224"/>
    </row>
    <row r="1996" spans="1:10">
      <c r="A1996" s="223">
        <v>1996</v>
      </c>
      <c r="B1996" s="225" t="s">
        <v>4408</v>
      </c>
      <c r="C1996" s="226" t="s">
        <v>4409</v>
      </c>
      <c r="D1996" s="224"/>
      <c r="E1996" s="224"/>
      <c r="F1996" s="224"/>
      <c r="G1996" s="224"/>
      <c r="H1996" s="224"/>
      <c r="I1996" s="224"/>
      <c r="J1996" s="224"/>
    </row>
    <row r="1997" spans="1:10">
      <c r="A1997" s="223">
        <v>1997</v>
      </c>
      <c r="B1997" s="225" t="s">
        <v>4410</v>
      </c>
      <c r="C1997" s="226" t="s">
        <v>4411</v>
      </c>
      <c r="D1997" s="224"/>
      <c r="E1997" s="224"/>
      <c r="F1997" s="224"/>
      <c r="G1997" s="224"/>
      <c r="H1997" s="224"/>
      <c r="I1997" s="224"/>
      <c r="J1997" s="224"/>
    </row>
    <row r="1998" spans="1:10">
      <c r="A1998" s="223">
        <v>1998</v>
      </c>
      <c r="B1998" s="225" t="s">
        <v>4412</v>
      </c>
      <c r="C1998" s="226" t="s">
        <v>4413</v>
      </c>
      <c r="D1998" s="224"/>
      <c r="E1998" s="224"/>
      <c r="F1998" s="224"/>
      <c r="G1998" s="224"/>
      <c r="H1998" s="224"/>
      <c r="I1998" s="224"/>
      <c r="J1998" s="224"/>
    </row>
    <row r="1999" spans="1:10">
      <c r="A1999" s="223">
        <v>1999</v>
      </c>
      <c r="B1999" s="225" t="s">
        <v>2068</v>
      </c>
      <c r="C1999" s="226" t="s">
        <v>4414</v>
      </c>
      <c r="D1999" s="224"/>
      <c r="E1999" s="224"/>
      <c r="F1999" s="224"/>
      <c r="G1999" s="224"/>
      <c r="H1999" s="224"/>
      <c r="I1999" s="224"/>
      <c r="J1999" s="224"/>
    </row>
    <row r="2000" spans="1:10">
      <c r="A2000" s="223">
        <v>2000</v>
      </c>
      <c r="B2000" s="225" t="s">
        <v>2069</v>
      </c>
      <c r="C2000" s="226" t="s">
        <v>4415</v>
      </c>
      <c r="D2000" s="224"/>
      <c r="E2000" s="224"/>
      <c r="F2000" s="224"/>
      <c r="G2000" s="224"/>
      <c r="H2000" s="224"/>
      <c r="I2000" s="224"/>
      <c r="J2000" s="224"/>
    </row>
    <row r="2001" spans="1:10">
      <c r="A2001" s="223">
        <v>2001</v>
      </c>
      <c r="B2001" s="225" t="s">
        <v>4416</v>
      </c>
      <c r="C2001" s="226" t="s">
        <v>4417</v>
      </c>
      <c r="D2001" s="224"/>
      <c r="E2001" s="224"/>
      <c r="F2001" s="224"/>
      <c r="G2001" s="224"/>
      <c r="H2001" s="224"/>
      <c r="I2001" s="224"/>
      <c r="J2001" s="224"/>
    </row>
    <row r="2002" spans="1:10">
      <c r="A2002" s="223">
        <v>2002</v>
      </c>
      <c r="B2002" s="225" t="s">
        <v>4418</v>
      </c>
      <c r="C2002" s="226" t="s">
        <v>4417</v>
      </c>
      <c r="D2002" s="224"/>
      <c r="E2002" s="224"/>
      <c r="F2002" s="224"/>
      <c r="G2002" s="224"/>
      <c r="H2002" s="224"/>
      <c r="I2002" s="224"/>
      <c r="J2002" s="224"/>
    </row>
    <row r="2003" spans="1:10">
      <c r="A2003" s="223">
        <v>2003</v>
      </c>
      <c r="B2003" s="225" t="s">
        <v>4419</v>
      </c>
      <c r="C2003" s="226" t="s">
        <v>4420</v>
      </c>
      <c r="D2003" s="224"/>
      <c r="E2003" s="224"/>
      <c r="F2003" s="224"/>
      <c r="G2003" s="224"/>
      <c r="H2003" s="224"/>
      <c r="I2003" s="224"/>
      <c r="J2003" s="224"/>
    </row>
    <row r="2004" spans="1:10">
      <c r="A2004" s="223">
        <v>2004</v>
      </c>
      <c r="B2004" s="225" t="s">
        <v>4421</v>
      </c>
      <c r="C2004" s="226" t="s">
        <v>4420</v>
      </c>
      <c r="D2004" s="224"/>
      <c r="E2004" s="224"/>
      <c r="F2004" s="224"/>
      <c r="G2004" s="224"/>
      <c r="H2004" s="224"/>
      <c r="I2004" s="224"/>
      <c r="J2004" s="224"/>
    </row>
    <row r="2005" spans="1:10">
      <c r="A2005" s="223">
        <v>2005</v>
      </c>
      <c r="B2005" s="225" t="s">
        <v>2070</v>
      </c>
      <c r="C2005" s="226" t="s">
        <v>1708</v>
      </c>
      <c r="D2005" s="224"/>
      <c r="E2005" s="224"/>
      <c r="F2005" s="224"/>
      <c r="G2005" s="224"/>
      <c r="H2005" s="224"/>
      <c r="I2005" s="224"/>
      <c r="J2005" s="224"/>
    </row>
    <row r="2006" spans="1:10">
      <c r="A2006" s="223">
        <v>2006</v>
      </c>
      <c r="B2006" s="225" t="s">
        <v>2071</v>
      </c>
      <c r="C2006" s="226" t="s">
        <v>1708</v>
      </c>
      <c r="D2006" s="224"/>
      <c r="E2006" s="224"/>
      <c r="F2006" s="224"/>
      <c r="G2006" s="224"/>
      <c r="H2006" s="224"/>
      <c r="I2006" s="224"/>
      <c r="J2006" s="224"/>
    </row>
    <row r="2007" spans="1:10">
      <c r="A2007" s="223">
        <v>2007</v>
      </c>
      <c r="B2007" s="225" t="s">
        <v>4422</v>
      </c>
      <c r="C2007" s="226" t="s">
        <v>1708</v>
      </c>
      <c r="D2007" s="224"/>
      <c r="E2007" s="224"/>
      <c r="F2007" s="224"/>
      <c r="G2007" s="224"/>
      <c r="H2007" s="224"/>
      <c r="I2007" s="224"/>
      <c r="J2007" s="224"/>
    </row>
    <row r="2008" spans="1:10">
      <c r="A2008" s="223">
        <v>2008</v>
      </c>
      <c r="B2008" s="225" t="s">
        <v>4423</v>
      </c>
      <c r="C2008" s="226" t="s">
        <v>4424</v>
      </c>
      <c r="D2008" s="224"/>
      <c r="E2008" s="224"/>
      <c r="F2008" s="224"/>
      <c r="G2008" s="224"/>
      <c r="H2008" s="224"/>
      <c r="I2008" s="224"/>
      <c r="J2008" s="224"/>
    </row>
    <row r="2009" spans="1:10">
      <c r="A2009" s="223">
        <v>2009</v>
      </c>
      <c r="B2009" s="225" t="s">
        <v>4425</v>
      </c>
      <c r="C2009" s="226" t="s">
        <v>4426</v>
      </c>
      <c r="D2009" s="224"/>
      <c r="E2009" s="224"/>
      <c r="F2009" s="224"/>
      <c r="G2009" s="224"/>
      <c r="H2009" s="224"/>
      <c r="I2009" s="224"/>
      <c r="J2009" s="224"/>
    </row>
    <row r="2010" spans="1:10">
      <c r="A2010" s="223">
        <v>2010</v>
      </c>
      <c r="B2010" s="225" t="s">
        <v>4427</v>
      </c>
      <c r="C2010" s="226" t="s">
        <v>4426</v>
      </c>
      <c r="D2010" s="224"/>
      <c r="E2010" s="224"/>
      <c r="F2010" s="224"/>
      <c r="G2010" s="224"/>
      <c r="H2010" s="224"/>
      <c r="I2010" s="224"/>
      <c r="J2010" s="224"/>
    </row>
    <row r="2011" spans="1:10">
      <c r="A2011" s="223">
        <v>2011</v>
      </c>
      <c r="B2011" s="225" t="s">
        <v>4428</v>
      </c>
      <c r="C2011" s="226" t="s">
        <v>4429</v>
      </c>
      <c r="D2011" s="224"/>
      <c r="E2011" s="224"/>
      <c r="F2011" s="224"/>
      <c r="G2011" s="224"/>
      <c r="H2011" s="224"/>
      <c r="I2011" s="224"/>
      <c r="J2011" s="224"/>
    </row>
    <row r="2012" spans="1:10">
      <c r="A2012" s="223">
        <v>2012</v>
      </c>
      <c r="B2012" s="225" t="s">
        <v>4430</v>
      </c>
      <c r="C2012" s="226" t="s">
        <v>4429</v>
      </c>
      <c r="D2012" s="224"/>
      <c r="E2012" s="224"/>
      <c r="F2012" s="224"/>
      <c r="G2012" s="224"/>
      <c r="H2012" s="224"/>
      <c r="I2012" s="224"/>
      <c r="J2012" s="224"/>
    </row>
    <row r="2013" spans="1:10">
      <c r="A2013" s="223">
        <v>2013</v>
      </c>
      <c r="B2013" s="225" t="s">
        <v>2072</v>
      </c>
      <c r="C2013" s="226" t="s">
        <v>4431</v>
      </c>
      <c r="D2013" s="224"/>
      <c r="E2013" s="224"/>
      <c r="F2013" s="224"/>
      <c r="G2013" s="224"/>
      <c r="H2013" s="224"/>
      <c r="I2013" s="224"/>
      <c r="J2013" s="224"/>
    </row>
    <row r="2014" spans="1:10">
      <c r="A2014" s="223">
        <v>2014</v>
      </c>
      <c r="B2014" s="225" t="s">
        <v>2073</v>
      </c>
      <c r="C2014" s="226" t="s">
        <v>4432</v>
      </c>
      <c r="D2014" s="224"/>
      <c r="E2014" s="224"/>
      <c r="F2014" s="224"/>
      <c r="G2014" s="224"/>
      <c r="H2014" s="224"/>
      <c r="I2014" s="224"/>
      <c r="J2014" s="224"/>
    </row>
    <row r="2015" spans="1:10" ht="25.5">
      <c r="A2015" s="223">
        <v>2015</v>
      </c>
      <c r="B2015" s="225" t="s">
        <v>2074</v>
      </c>
      <c r="C2015" s="226" t="s">
        <v>4433</v>
      </c>
      <c r="D2015" s="224"/>
      <c r="E2015" s="224"/>
      <c r="F2015" s="224"/>
      <c r="G2015" s="224"/>
      <c r="H2015" s="224"/>
      <c r="I2015" s="224"/>
      <c r="J2015" s="224"/>
    </row>
    <row r="2016" spans="1:10" ht="25.5">
      <c r="A2016" s="223">
        <v>2016</v>
      </c>
      <c r="B2016" s="225" t="s">
        <v>2075</v>
      </c>
      <c r="C2016" s="226" t="s">
        <v>4433</v>
      </c>
      <c r="D2016" s="224"/>
      <c r="E2016" s="224"/>
      <c r="F2016" s="224"/>
      <c r="G2016" s="224"/>
      <c r="H2016" s="224"/>
      <c r="I2016" s="224"/>
      <c r="J2016" s="224"/>
    </row>
    <row r="2017" spans="1:10" ht="25.5">
      <c r="A2017" s="223">
        <v>2017</v>
      </c>
      <c r="B2017" s="225" t="s">
        <v>2076</v>
      </c>
      <c r="C2017" s="226" t="s">
        <v>4434</v>
      </c>
      <c r="D2017" s="224"/>
      <c r="E2017" s="224"/>
      <c r="F2017" s="224"/>
      <c r="G2017" s="224"/>
      <c r="H2017" s="224"/>
      <c r="I2017" s="224"/>
      <c r="J2017" s="224"/>
    </row>
    <row r="2018" spans="1:10" ht="25.5">
      <c r="A2018" s="223">
        <v>2018</v>
      </c>
      <c r="B2018" s="225" t="s">
        <v>2077</v>
      </c>
      <c r="C2018" s="226" t="s">
        <v>4434</v>
      </c>
      <c r="D2018" s="224"/>
      <c r="E2018" s="224"/>
      <c r="F2018" s="224"/>
      <c r="G2018" s="224"/>
      <c r="H2018" s="224"/>
      <c r="I2018" s="224"/>
      <c r="J2018" s="224"/>
    </row>
    <row r="2019" spans="1:10">
      <c r="A2019" s="223">
        <v>2019</v>
      </c>
      <c r="B2019" s="225" t="s">
        <v>4435</v>
      </c>
      <c r="C2019" s="226" t="s">
        <v>4436</v>
      </c>
      <c r="D2019" s="224"/>
      <c r="E2019" s="224"/>
      <c r="F2019" s="224"/>
      <c r="G2019" s="224"/>
      <c r="H2019" s="224"/>
      <c r="I2019" s="224"/>
      <c r="J2019" s="224"/>
    </row>
    <row r="2020" spans="1:10" ht="25.5">
      <c r="A2020" s="223">
        <v>2020</v>
      </c>
      <c r="B2020" s="225" t="s">
        <v>4437</v>
      </c>
      <c r="C2020" s="226" t="s">
        <v>4438</v>
      </c>
      <c r="D2020" s="224"/>
      <c r="E2020" s="224"/>
      <c r="F2020" s="224"/>
      <c r="G2020" s="224"/>
      <c r="H2020" s="224"/>
      <c r="I2020" s="224"/>
      <c r="J2020" s="224"/>
    </row>
    <row r="2021" spans="1:10" ht="25.5">
      <c r="A2021" s="223">
        <v>2021</v>
      </c>
      <c r="B2021" s="225" t="s">
        <v>4439</v>
      </c>
      <c r="C2021" s="226" t="s">
        <v>4438</v>
      </c>
      <c r="D2021" s="224"/>
      <c r="E2021" s="224"/>
      <c r="F2021" s="224"/>
      <c r="G2021" s="224"/>
      <c r="H2021" s="224"/>
      <c r="I2021" s="224"/>
      <c r="J2021" s="224"/>
    </row>
    <row r="2022" spans="1:10" ht="25.5">
      <c r="A2022" s="223">
        <v>2022</v>
      </c>
      <c r="B2022" s="225" t="s">
        <v>4440</v>
      </c>
      <c r="C2022" s="226" t="s">
        <v>4441</v>
      </c>
      <c r="D2022" s="224"/>
      <c r="E2022" s="224"/>
      <c r="F2022" s="224"/>
      <c r="G2022" s="224"/>
      <c r="H2022" s="224"/>
      <c r="I2022" s="224"/>
      <c r="J2022" s="224"/>
    </row>
    <row r="2023" spans="1:10" ht="25.5">
      <c r="A2023" s="223">
        <v>2023</v>
      </c>
      <c r="B2023" s="225" t="s">
        <v>4442</v>
      </c>
      <c r="C2023" s="226" t="s">
        <v>4443</v>
      </c>
      <c r="D2023" s="224"/>
      <c r="E2023" s="224"/>
      <c r="F2023" s="224"/>
      <c r="G2023" s="224"/>
      <c r="H2023" s="224"/>
      <c r="I2023" s="224"/>
      <c r="J2023" s="224"/>
    </row>
    <row r="2024" spans="1:10" ht="25.5">
      <c r="A2024" s="223">
        <v>2024</v>
      </c>
      <c r="B2024" s="225" t="s">
        <v>4444</v>
      </c>
      <c r="C2024" s="226" t="s">
        <v>4445</v>
      </c>
      <c r="D2024" s="224"/>
      <c r="E2024" s="224"/>
      <c r="F2024" s="224"/>
      <c r="G2024" s="224"/>
      <c r="H2024" s="224"/>
      <c r="I2024" s="224"/>
      <c r="J2024" s="224"/>
    </row>
    <row r="2025" spans="1:10" ht="25.5">
      <c r="A2025" s="223">
        <v>2025</v>
      </c>
      <c r="B2025" s="225" t="s">
        <v>4446</v>
      </c>
      <c r="C2025" s="226" t="s">
        <v>4447</v>
      </c>
      <c r="D2025" s="224"/>
      <c r="E2025" s="224"/>
      <c r="F2025" s="224"/>
      <c r="G2025" s="224"/>
      <c r="H2025" s="224"/>
      <c r="I2025" s="224"/>
      <c r="J2025" s="224"/>
    </row>
    <row r="2026" spans="1:10" ht="25.5">
      <c r="A2026" s="223">
        <v>2026</v>
      </c>
      <c r="B2026" s="225" t="s">
        <v>4448</v>
      </c>
      <c r="C2026" s="226" t="s">
        <v>4449</v>
      </c>
      <c r="D2026" s="224"/>
      <c r="E2026" s="224"/>
      <c r="F2026" s="224"/>
      <c r="G2026" s="224"/>
      <c r="H2026" s="224"/>
      <c r="I2026" s="224"/>
      <c r="J2026" s="224"/>
    </row>
    <row r="2027" spans="1:10" ht="25.5">
      <c r="A2027" s="223">
        <v>2027</v>
      </c>
      <c r="B2027" s="225" t="s">
        <v>4450</v>
      </c>
      <c r="C2027" s="226" t="s">
        <v>4451</v>
      </c>
      <c r="D2027" s="224"/>
      <c r="E2027" s="224"/>
      <c r="F2027" s="224"/>
      <c r="G2027" s="224"/>
      <c r="H2027" s="224"/>
      <c r="I2027" s="224"/>
      <c r="J2027" s="224"/>
    </row>
    <row r="2028" spans="1:10" ht="25.5">
      <c r="A2028" s="223">
        <v>2028</v>
      </c>
      <c r="B2028" s="225" t="s">
        <v>4452</v>
      </c>
      <c r="C2028" s="226" t="s">
        <v>4453</v>
      </c>
      <c r="D2028" s="224"/>
      <c r="E2028" s="224"/>
      <c r="F2028" s="224"/>
      <c r="G2028" s="224"/>
      <c r="H2028" s="224"/>
      <c r="I2028" s="224"/>
      <c r="J2028" s="224"/>
    </row>
    <row r="2029" spans="1:10" ht="25.5">
      <c r="A2029" s="223">
        <v>2029</v>
      </c>
      <c r="B2029" s="225" t="s">
        <v>4454</v>
      </c>
      <c r="C2029" s="226" t="s">
        <v>4455</v>
      </c>
      <c r="D2029" s="224"/>
      <c r="E2029" s="224"/>
      <c r="F2029" s="224"/>
      <c r="G2029" s="224"/>
      <c r="H2029" s="224"/>
      <c r="I2029" s="224"/>
      <c r="J2029" s="224"/>
    </row>
    <row r="2030" spans="1:10" ht="25.5">
      <c r="A2030" s="223">
        <v>2030</v>
      </c>
      <c r="B2030" s="225" t="s">
        <v>4456</v>
      </c>
      <c r="C2030" s="226" t="s">
        <v>4457</v>
      </c>
      <c r="D2030" s="224"/>
      <c r="E2030" s="224"/>
      <c r="F2030" s="224"/>
      <c r="G2030" s="224"/>
      <c r="H2030" s="224"/>
      <c r="I2030" s="224"/>
      <c r="J2030" s="224"/>
    </row>
    <row r="2031" spans="1:10" ht="38.25">
      <c r="A2031" s="223">
        <v>2031</v>
      </c>
      <c r="B2031" s="225" t="s">
        <v>4458</v>
      </c>
      <c r="C2031" s="226" t="s">
        <v>4459</v>
      </c>
      <c r="D2031" s="224"/>
      <c r="E2031" s="224"/>
      <c r="F2031" s="224"/>
      <c r="G2031" s="224"/>
      <c r="H2031" s="224"/>
      <c r="I2031" s="224"/>
      <c r="J2031" s="224"/>
    </row>
    <row r="2032" spans="1:10" ht="25.5">
      <c r="A2032" s="223">
        <v>2032</v>
      </c>
      <c r="B2032" s="225" t="s">
        <v>4460</v>
      </c>
      <c r="C2032" s="226" t="s">
        <v>4461</v>
      </c>
      <c r="D2032" s="224"/>
      <c r="E2032" s="224"/>
      <c r="F2032" s="224"/>
      <c r="G2032" s="224"/>
      <c r="H2032" s="224"/>
      <c r="I2032" s="224"/>
      <c r="J2032" s="224"/>
    </row>
    <row r="2033" spans="1:10" ht="25.5">
      <c r="A2033" s="223">
        <v>2033</v>
      </c>
      <c r="B2033" s="225" t="s">
        <v>4462</v>
      </c>
      <c r="C2033" s="226" t="s">
        <v>4463</v>
      </c>
      <c r="D2033" s="224"/>
      <c r="E2033" s="224"/>
      <c r="F2033" s="224"/>
      <c r="G2033" s="224"/>
      <c r="H2033" s="224"/>
      <c r="I2033" s="224"/>
      <c r="J2033" s="224"/>
    </row>
    <row r="2034" spans="1:10">
      <c r="A2034" s="223">
        <v>2034</v>
      </c>
      <c r="B2034" s="225" t="s">
        <v>2078</v>
      </c>
      <c r="C2034" s="226" t="s">
        <v>4464</v>
      </c>
      <c r="D2034" s="224"/>
      <c r="E2034" s="224"/>
      <c r="F2034" s="224"/>
      <c r="G2034" s="224"/>
      <c r="H2034" s="224"/>
      <c r="I2034" s="224"/>
      <c r="J2034" s="224"/>
    </row>
    <row r="2035" spans="1:10">
      <c r="A2035" s="223">
        <v>2035</v>
      </c>
      <c r="B2035" s="225" t="s">
        <v>2079</v>
      </c>
      <c r="C2035" s="226" t="s">
        <v>4465</v>
      </c>
      <c r="D2035" s="224"/>
      <c r="E2035" s="224"/>
      <c r="F2035" s="224"/>
      <c r="G2035" s="224"/>
      <c r="H2035" s="224"/>
      <c r="I2035" s="224"/>
      <c r="J2035" s="224"/>
    </row>
    <row r="2036" spans="1:10">
      <c r="A2036" s="223">
        <v>2036</v>
      </c>
      <c r="B2036" s="225" t="s">
        <v>4466</v>
      </c>
      <c r="C2036" s="226" t="s">
        <v>4467</v>
      </c>
      <c r="D2036" s="224"/>
      <c r="E2036" s="224"/>
      <c r="F2036" s="224"/>
      <c r="G2036" s="224"/>
      <c r="H2036" s="224"/>
      <c r="I2036" s="224"/>
      <c r="J2036" s="224"/>
    </row>
    <row r="2037" spans="1:10">
      <c r="A2037" s="223">
        <v>2037</v>
      </c>
      <c r="B2037" s="225" t="s">
        <v>4468</v>
      </c>
      <c r="C2037" s="226" t="s">
        <v>4467</v>
      </c>
      <c r="D2037" s="224"/>
      <c r="E2037" s="224"/>
      <c r="F2037" s="224"/>
      <c r="G2037" s="224"/>
      <c r="H2037" s="224"/>
      <c r="I2037" s="224"/>
      <c r="J2037" s="224"/>
    </row>
    <row r="2038" spans="1:10">
      <c r="A2038" s="223">
        <v>2038</v>
      </c>
      <c r="B2038" s="225" t="s">
        <v>4469</v>
      </c>
      <c r="C2038" s="226" t="s">
        <v>4467</v>
      </c>
      <c r="D2038" s="224"/>
      <c r="E2038" s="224"/>
      <c r="F2038" s="224"/>
      <c r="G2038" s="224"/>
      <c r="H2038" s="224"/>
      <c r="I2038" s="224"/>
      <c r="J2038" s="224"/>
    </row>
    <row r="2039" spans="1:10">
      <c r="A2039" s="223">
        <v>2039</v>
      </c>
      <c r="B2039" s="225" t="s">
        <v>4470</v>
      </c>
      <c r="C2039" s="226" t="s">
        <v>4471</v>
      </c>
      <c r="D2039" s="224"/>
      <c r="E2039" s="224"/>
      <c r="F2039" s="224"/>
      <c r="G2039" s="224"/>
      <c r="H2039" s="224"/>
      <c r="I2039" s="224"/>
      <c r="J2039" s="224"/>
    </row>
    <row r="2040" spans="1:10">
      <c r="A2040" s="223">
        <v>2040</v>
      </c>
      <c r="B2040" s="225" t="s">
        <v>4472</v>
      </c>
      <c r="C2040" s="226" t="s">
        <v>4471</v>
      </c>
      <c r="D2040" s="224"/>
      <c r="E2040" s="224"/>
      <c r="F2040" s="224"/>
      <c r="G2040" s="224"/>
      <c r="H2040" s="224"/>
      <c r="I2040" s="224"/>
      <c r="J2040" s="224"/>
    </row>
    <row r="2041" spans="1:10">
      <c r="A2041" s="223">
        <v>2041</v>
      </c>
      <c r="B2041" s="225" t="s">
        <v>4473</v>
      </c>
      <c r="C2041" s="226" t="s">
        <v>4471</v>
      </c>
      <c r="D2041" s="224"/>
      <c r="E2041" s="224"/>
      <c r="F2041" s="224"/>
      <c r="G2041" s="224"/>
      <c r="H2041" s="224"/>
      <c r="I2041" s="224"/>
      <c r="J2041" s="224"/>
    </row>
    <row r="2042" spans="1:10">
      <c r="A2042" s="223">
        <v>2042</v>
      </c>
      <c r="B2042" s="225" t="s">
        <v>2080</v>
      </c>
      <c r="C2042" s="226" t="s">
        <v>2082</v>
      </c>
      <c r="D2042" s="224"/>
      <c r="E2042" s="224"/>
      <c r="F2042" s="224"/>
      <c r="G2042" s="224"/>
      <c r="H2042" s="224"/>
      <c r="I2042" s="224"/>
      <c r="J2042" s="224"/>
    </row>
    <row r="2043" spans="1:10">
      <c r="A2043" s="223">
        <v>2043</v>
      </c>
      <c r="B2043" s="225" t="s">
        <v>2081</v>
      </c>
      <c r="C2043" s="226" t="s">
        <v>2082</v>
      </c>
      <c r="D2043" s="224"/>
      <c r="E2043" s="224"/>
      <c r="F2043" s="224"/>
      <c r="G2043" s="224"/>
      <c r="H2043" s="224"/>
      <c r="I2043" s="224"/>
      <c r="J2043" s="224"/>
    </row>
    <row r="2044" spans="1:10">
      <c r="A2044" s="223">
        <v>2044</v>
      </c>
      <c r="B2044" s="225" t="s">
        <v>2083</v>
      </c>
      <c r="C2044" s="226" t="s">
        <v>2082</v>
      </c>
      <c r="D2044" s="224"/>
      <c r="E2044" s="224"/>
      <c r="F2044" s="224"/>
      <c r="G2044" s="224"/>
      <c r="H2044" s="224"/>
      <c r="I2044" s="224"/>
      <c r="J2044" s="224"/>
    </row>
    <row r="2045" spans="1:10">
      <c r="A2045" s="223">
        <v>2045</v>
      </c>
      <c r="B2045" s="225" t="s">
        <v>2084</v>
      </c>
      <c r="C2045" s="226" t="s">
        <v>2082</v>
      </c>
      <c r="D2045" s="224"/>
      <c r="E2045" s="224"/>
      <c r="F2045" s="224"/>
      <c r="G2045" s="224"/>
      <c r="H2045" s="224"/>
      <c r="I2045" s="224"/>
      <c r="J2045" s="224"/>
    </row>
    <row r="2046" spans="1:10">
      <c r="A2046" s="223">
        <v>2046</v>
      </c>
      <c r="B2046" s="225" t="s">
        <v>2085</v>
      </c>
      <c r="C2046" s="226" t="s">
        <v>4474</v>
      </c>
      <c r="D2046" s="224"/>
      <c r="E2046" s="224"/>
      <c r="F2046" s="224"/>
      <c r="G2046" s="224"/>
      <c r="H2046" s="224"/>
      <c r="I2046" s="224"/>
      <c r="J2046" s="224"/>
    </row>
    <row r="2047" spans="1:10">
      <c r="A2047" s="223">
        <v>2047</v>
      </c>
      <c r="B2047" s="225" t="s">
        <v>2086</v>
      </c>
      <c r="C2047" s="226" t="s">
        <v>4475</v>
      </c>
      <c r="D2047" s="224"/>
      <c r="E2047" s="224"/>
      <c r="F2047" s="224"/>
      <c r="G2047" s="224"/>
      <c r="H2047" s="224"/>
      <c r="I2047" s="224"/>
      <c r="J2047" s="224"/>
    </row>
    <row r="2048" spans="1:10">
      <c r="A2048" s="223">
        <v>2048</v>
      </c>
      <c r="B2048" s="225" t="s">
        <v>2087</v>
      </c>
      <c r="C2048" s="226" t="s">
        <v>4475</v>
      </c>
      <c r="D2048" s="224"/>
      <c r="E2048" s="224"/>
      <c r="F2048" s="224"/>
      <c r="G2048" s="224"/>
      <c r="H2048" s="224"/>
      <c r="I2048" s="224"/>
      <c r="J2048" s="224"/>
    </row>
    <row r="2049" spans="1:10">
      <c r="A2049" s="223">
        <v>2049</v>
      </c>
      <c r="B2049" s="225" t="s">
        <v>4476</v>
      </c>
      <c r="C2049" s="226" t="s">
        <v>4477</v>
      </c>
      <c r="D2049" s="224"/>
      <c r="E2049" s="224"/>
      <c r="F2049" s="224"/>
      <c r="G2049" s="224"/>
      <c r="H2049" s="224"/>
      <c r="I2049" s="224"/>
      <c r="J2049" s="224"/>
    </row>
    <row r="2050" spans="1:10">
      <c r="A2050" s="223">
        <v>2050</v>
      </c>
      <c r="B2050" s="225" t="s">
        <v>4478</v>
      </c>
      <c r="C2050" s="226" t="s">
        <v>4479</v>
      </c>
      <c r="D2050" s="224"/>
      <c r="E2050" s="224"/>
      <c r="F2050" s="224"/>
      <c r="G2050" s="224"/>
      <c r="H2050" s="224"/>
      <c r="I2050" s="224"/>
      <c r="J2050" s="224"/>
    </row>
    <row r="2051" spans="1:10">
      <c r="A2051" s="223">
        <v>2051</v>
      </c>
      <c r="B2051" s="225" t="s">
        <v>2088</v>
      </c>
      <c r="C2051" s="226" t="s">
        <v>4480</v>
      </c>
      <c r="D2051" s="224"/>
      <c r="E2051" s="224"/>
      <c r="F2051" s="224"/>
      <c r="G2051" s="224"/>
      <c r="H2051" s="224"/>
      <c r="I2051" s="224"/>
      <c r="J2051" s="224"/>
    </row>
    <row r="2052" spans="1:10">
      <c r="A2052" s="223">
        <v>2052</v>
      </c>
      <c r="B2052" s="225" t="s">
        <v>4481</v>
      </c>
      <c r="C2052" s="226" t="s">
        <v>4480</v>
      </c>
      <c r="D2052" s="224"/>
      <c r="E2052" s="224"/>
      <c r="F2052" s="224"/>
      <c r="G2052" s="224"/>
      <c r="H2052" s="224"/>
      <c r="I2052" s="224"/>
      <c r="J2052" s="224"/>
    </row>
    <row r="2053" spans="1:10">
      <c r="A2053" s="223">
        <v>2053</v>
      </c>
      <c r="B2053" s="225" t="s">
        <v>4482</v>
      </c>
      <c r="C2053" s="226" t="s">
        <v>4483</v>
      </c>
      <c r="D2053" s="224"/>
      <c r="E2053" s="224"/>
      <c r="F2053" s="224"/>
      <c r="G2053" s="224"/>
      <c r="H2053" s="224"/>
      <c r="I2053" s="224"/>
      <c r="J2053" s="224"/>
    </row>
    <row r="2054" spans="1:10">
      <c r="A2054" s="223">
        <v>2054</v>
      </c>
      <c r="B2054" s="225" t="s">
        <v>4484</v>
      </c>
      <c r="C2054" s="226" t="s">
        <v>4485</v>
      </c>
      <c r="D2054" s="224"/>
      <c r="E2054" s="224"/>
      <c r="F2054" s="224"/>
      <c r="G2054" s="224"/>
      <c r="H2054" s="224"/>
      <c r="I2054" s="224"/>
      <c r="J2054" s="224"/>
    </row>
    <row r="2055" spans="1:10">
      <c r="A2055" s="223">
        <v>2055</v>
      </c>
      <c r="B2055" s="225" t="s">
        <v>4486</v>
      </c>
      <c r="C2055" s="226" t="s">
        <v>4487</v>
      </c>
      <c r="D2055" s="224"/>
      <c r="E2055" s="224"/>
      <c r="F2055" s="224"/>
      <c r="G2055" s="224"/>
      <c r="H2055" s="224"/>
      <c r="I2055" s="224"/>
      <c r="J2055" s="224"/>
    </row>
    <row r="2056" spans="1:10">
      <c r="A2056" s="223">
        <v>2056</v>
      </c>
      <c r="B2056" s="225" t="s">
        <v>4488</v>
      </c>
      <c r="C2056" s="226" t="s">
        <v>4489</v>
      </c>
      <c r="D2056" s="224"/>
      <c r="E2056" s="224"/>
      <c r="F2056" s="224"/>
      <c r="G2056" s="224"/>
      <c r="H2056" s="224"/>
      <c r="I2056" s="224"/>
      <c r="J2056" s="224"/>
    </row>
    <row r="2057" spans="1:10">
      <c r="A2057" s="223">
        <v>2057</v>
      </c>
      <c r="B2057" s="225" t="s">
        <v>4490</v>
      </c>
      <c r="C2057" s="226" t="s">
        <v>4489</v>
      </c>
      <c r="D2057" s="224"/>
      <c r="E2057" s="224"/>
      <c r="F2057" s="224"/>
      <c r="G2057" s="224"/>
      <c r="H2057" s="224"/>
      <c r="I2057" s="224"/>
      <c r="J2057" s="224"/>
    </row>
    <row r="2058" spans="1:10">
      <c r="A2058" s="223">
        <v>2058</v>
      </c>
      <c r="B2058" s="225" t="s">
        <v>4491</v>
      </c>
      <c r="C2058" s="226" t="s">
        <v>4492</v>
      </c>
      <c r="D2058" s="224"/>
      <c r="E2058" s="224"/>
      <c r="F2058" s="224"/>
      <c r="G2058" s="224"/>
      <c r="H2058" s="224"/>
      <c r="I2058" s="224"/>
      <c r="J2058" s="224"/>
    </row>
    <row r="2059" spans="1:10">
      <c r="A2059" s="223">
        <v>2059</v>
      </c>
      <c r="B2059" s="225" t="s">
        <v>4493</v>
      </c>
      <c r="C2059" s="226" t="s">
        <v>4492</v>
      </c>
      <c r="D2059" s="224"/>
      <c r="E2059" s="224"/>
      <c r="F2059" s="224"/>
      <c r="G2059" s="224"/>
      <c r="H2059" s="224"/>
      <c r="I2059" s="224"/>
      <c r="J2059" s="224"/>
    </row>
    <row r="2060" spans="1:10">
      <c r="A2060" s="223">
        <v>2060</v>
      </c>
      <c r="B2060" s="225" t="s">
        <v>4494</v>
      </c>
      <c r="C2060" s="226" t="s">
        <v>4495</v>
      </c>
      <c r="D2060" s="224"/>
      <c r="E2060" s="224"/>
      <c r="F2060" s="224"/>
      <c r="G2060" s="224"/>
      <c r="H2060" s="224"/>
      <c r="I2060" s="224"/>
      <c r="J2060" s="224"/>
    </row>
    <row r="2061" spans="1:10">
      <c r="A2061" s="223">
        <v>2061</v>
      </c>
      <c r="B2061" s="225" t="s">
        <v>4496</v>
      </c>
      <c r="C2061" s="226" t="s">
        <v>4495</v>
      </c>
      <c r="D2061" s="224"/>
      <c r="E2061" s="224"/>
      <c r="F2061" s="224"/>
      <c r="G2061" s="224"/>
      <c r="H2061" s="224"/>
      <c r="I2061" s="224"/>
      <c r="J2061" s="224"/>
    </row>
    <row r="2062" spans="1:10">
      <c r="A2062" s="223">
        <v>2062</v>
      </c>
      <c r="B2062" s="225" t="s">
        <v>4497</v>
      </c>
      <c r="C2062" s="226" t="s">
        <v>4495</v>
      </c>
      <c r="D2062" s="224"/>
      <c r="E2062" s="224"/>
      <c r="F2062" s="224"/>
      <c r="G2062" s="224"/>
      <c r="H2062" s="224"/>
      <c r="I2062" s="224"/>
      <c r="J2062" s="224"/>
    </row>
    <row r="2063" spans="1:10">
      <c r="A2063" s="223">
        <v>2063</v>
      </c>
      <c r="B2063" s="225" t="s">
        <v>2089</v>
      </c>
      <c r="C2063" s="226" t="s">
        <v>4498</v>
      </c>
      <c r="D2063" s="224"/>
      <c r="E2063" s="224"/>
      <c r="F2063" s="224"/>
      <c r="G2063" s="224"/>
      <c r="H2063" s="224"/>
      <c r="I2063" s="224"/>
      <c r="J2063" s="224"/>
    </row>
    <row r="2064" spans="1:10">
      <c r="A2064" s="223">
        <v>2064</v>
      </c>
      <c r="B2064" s="225" t="s">
        <v>2090</v>
      </c>
      <c r="C2064" s="226" t="s">
        <v>4498</v>
      </c>
      <c r="D2064" s="224"/>
      <c r="E2064" s="224"/>
      <c r="F2064" s="224"/>
      <c r="G2064" s="224"/>
      <c r="H2064" s="224"/>
      <c r="I2064" s="224"/>
      <c r="J2064" s="224"/>
    </row>
    <row r="2065" spans="1:10">
      <c r="A2065" s="223">
        <v>2065</v>
      </c>
      <c r="B2065" s="225" t="s">
        <v>4499</v>
      </c>
      <c r="C2065" s="226" t="s">
        <v>4498</v>
      </c>
      <c r="D2065" s="224"/>
      <c r="E2065" s="224"/>
      <c r="F2065" s="224"/>
      <c r="G2065" s="224"/>
      <c r="H2065" s="224"/>
      <c r="I2065" s="224"/>
      <c r="J2065" s="224"/>
    </row>
    <row r="2066" spans="1:10">
      <c r="A2066" s="223">
        <v>2066</v>
      </c>
      <c r="B2066" s="225" t="s">
        <v>2091</v>
      </c>
      <c r="C2066" s="226" t="s">
        <v>4500</v>
      </c>
      <c r="D2066" s="224"/>
      <c r="E2066" s="224"/>
      <c r="F2066" s="224"/>
      <c r="G2066" s="224"/>
      <c r="H2066" s="224"/>
      <c r="I2066" s="224"/>
      <c r="J2066" s="224"/>
    </row>
    <row r="2067" spans="1:10">
      <c r="A2067" s="223">
        <v>2067</v>
      </c>
      <c r="B2067" s="225" t="s">
        <v>2092</v>
      </c>
      <c r="C2067" s="226" t="s">
        <v>2093</v>
      </c>
      <c r="D2067" s="224"/>
      <c r="E2067" s="224"/>
      <c r="F2067" s="224"/>
      <c r="G2067" s="224"/>
      <c r="H2067" s="224"/>
      <c r="I2067" s="224"/>
      <c r="J2067" s="224"/>
    </row>
    <row r="2068" spans="1:10">
      <c r="A2068" s="223">
        <v>2068</v>
      </c>
      <c r="B2068" s="225" t="s">
        <v>2094</v>
      </c>
      <c r="C2068" s="226" t="s">
        <v>2093</v>
      </c>
      <c r="D2068" s="224"/>
      <c r="E2068" s="224"/>
      <c r="F2068" s="224"/>
      <c r="G2068" s="224"/>
      <c r="H2068" s="224"/>
      <c r="I2068" s="224"/>
      <c r="J2068" s="224"/>
    </row>
    <row r="2069" spans="1:10">
      <c r="A2069" s="223">
        <v>2069</v>
      </c>
      <c r="B2069" s="225" t="s">
        <v>2095</v>
      </c>
      <c r="C2069" s="226" t="s">
        <v>2093</v>
      </c>
      <c r="D2069" s="224"/>
      <c r="E2069" s="224"/>
      <c r="F2069" s="224"/>
      <c r="G2069" s="224"/>
      <c r="H2069" s="224"/>
      <c r="I2069" s="224"/>
      <c r="J2069" s="224"/>
    </row>
    <row r="2070" spans="1:10">
      <c r="A2070" s="223">
        <v>2070</v>
      </c>
      <c r="B2070" s="225" t="s">
        <v>2096</v>
      </c>
      <c r="C2070" s="226" t="s">
        <v>2097</v>
      </c>
      <c r="D2070" s="224"/>
      <c r="E2070" s="224"/>
      <c r="F2070" s="224"/>
      <c r="G2070" s="224"/>
      <c r="H2070" s="224"/>
      <c r="I2070" s="224"/>
      <c r="J2070" s="224"/>
    </row>
    <row r="2071" spans="1:10">
      <c r="A2071" s="223">
        <v>2071</v>
      </c>
      <c r="B2071" s="225" t="s">
        <v>2098</v>
      </c>
      <c r="C2071" s="226" t="s">
        <v>2097</v>
      </c>
      <c r="D2071" s="224"/>
      <c r="E2071" s="224"/>
      <c r="F2071" s="224"/>
      <c r="G2071" s="224"/>
      <c r="H2071" s="224"/>
      <c r="I2071" s="224"/>
      <c r="J2071" s="224"/>
    </row>
    <row r="2072" spans="1:10">
      <c r="A2072" s="223">
        <v>2072</v>
      </c>
      <c r="B2072" s="225" t="s">
        <v>2099</v>
      </c>
      <c r="C2072" s="226" t="s">
        <v>2097</v>
      </c>
      <c r="D2072" s="224"/>
      <c r="E2072" s="224"/>
      <c r="F2072" s="224"/>
      <c r="G2072" s="224"/>
      <c r="H2072" s="224"/>
      <c r="I2072" s="224"/>
      <c r="J2072" s="224"/>
    </row>
    <row r="2073" spans="1:10">
      <c r="A2073" s="223">
        <v>2073</v>
      </c>
      <c r="B2073" s="225" t="s">
        <v>2100</v>
      </c>
      <c r="C2073" s="226" t="s">
        <v>2102</v>
      </c>
      <c r="D2073" s="224"/>
      <c r="E2073" s="224"/>
      <c r="F2073" s="224"/>
      <c r="G2073" s="224"/>
      <c r="H2073" s="224"/>
      <c r="I2073" s="224"/>
      <c r="J2073" s="224"/>
    </row>
    <row r="2074" spans="1:10">
      <c r="A2074" s="223">
        <v>2074</v>
      </c>
      <c r="B2074" s="225" t="s">
        <v>2101</v>
      </c>
      <c r="C2074" s="226" t="s">
        <v>2102</v>
      </c>
      <c r="D2074" s="224"/>
      <c r="E2074" s="224"/>
      <c r="F2074" s="224"/>
      <c r="G2074" s="224"/>
      <c r="H2074" s="224"/>
      <c r="I2074" s="224"/>
      <c r="J2074" s="224"/>
    </row>
    <row r="2075" spans="1:10">
      <c r="A2075" s="223">
        <v>2075</v>
      </c>
      <c r="B2075" s="225" t="s">
        <v>2103</v>
      </c>
      <c r="C2075" s="226" t="s">
        <v>2104</v>
      </c>
      <c r="D2075" s="224"/>
      <c r="E2075" s="224"/>
      <c r="F2075" s="224"/>
      <c r="G2075" s="224"/>
      <c r="H2075" s="224"/>
      <c r="I2075" s="224"/>
      <c r="J2075" s="224"/>
    </row>
    <row r="2076" spans="1:10">
      <c r="A2076" s="223">
        <v>2076</v>
      </c>
      <c r="B2076" s="225" t="s">
        <v>2105</v>
      </c>
      <c r="C2076" s="226" t="s">
        <v>2104</v>
      </c>
      <c r="D2076" s="224"/>
      <c r="E2076" s="224"/>
      <c r="F2076" s="224"/>
      <c r="G2076" s="224"/>
      <c r="H2076" s="224"/>
      <c r="I2076" s="224"/>
      <c r="J2076" s="224"/>
    </row>
    <row r="2077" spans="1:10">
      <c r="A2077" s="223">
        <v>2077</v>
      </c>
      <c r="B2077" s="225" t="s">
        <v>2106</v>
      </c>
      <c r="C2077" s="226" t="s">
        <v>2107</v>
      </c>
      <c r="D2077" s="224"/>
      <c r="E2077" s="224"/>
      <c r="F2077" s="224"/>
      <c r="G2077" s="224"/>
      <c r="H2077" s="224"/>
      <c r="I2077" s="224"/>
      <c r="J2077" s="224"/>
    </row>
    <row r="2078" spans="1:10">
      <c r="A2078" s="223">
        <v>2078</v>
      </c>
      <c r="B2078" s="225" t="s">
        <v>2108</v>
      </c>
      <c r="C2078" s="226" t="s">
        <v>2107</v>
      </c>
      <c r="D2078" s="224"/>
      <c r="E2078" s="224"/>
      <c r="F2078" s="224"/>
      <c r="G2078" s="224"/>
      <c r="H2078" s="224"/>
      <c r="I2078" s="224"/>
      <c r="J2078" s="224"/>
    </row>
    <row r="2079" spans="1:10">
      <c r="A2079" s="223">
        <v>2079</v>
      </c>
      <c r="B2079" s="225" t="s">
        <v>2109</v>
      </c>
      <c r="C2079" s="226" t="s">
        <v>4501</v>
      </c>
      <c r="D2079" s="224"/>
      <c r="E2079" s="224"/>
      <c r="F2079" s="224"/>
      <c r="G2079" s="224"/>
      <c r="H2079" s="224"/>
      <c r="I2079" s="224"/>
      <c r="J2079" s="224"/>
    </row>
    <row r="2080" spans="1:10">
      <c r="A2080" s="223">
        <v>2080</v>
      </c>
      <c r="B2080" s="225" t="s">
        <v>2110</v>
      </c>
      <c r="C2080" s="226" t="s">
        <v>2112</v>
      </c>
      <c r="D2080" s="224"/>
      <c r="E2080" s="224"/>
      <c r="F2080" s="224"/>
      <c r="G2080" s="224"/>
      <c r="H2080" s="224"/>
      <c r="I2080" s="224"/>
      <c r="J2080" s="224"/>
    </row>
    <row r="2081" spans="1:10">
      <c r="A2081" s="223">
        <v>2081</v>
      </c>
      <c r="B2081" s="225" t="s">
        <v>2111</v>
      </c>
      <c r="C2081" s="226" t="s">
        <v>2112</v>
      </c>
      <c r="D2081" s="224"/>
      <c r="E2081" s="224"/>
      <c r="F2081" s="224"/>
      <c r="G2081" s="224"/>
      <c r="H2081" s="224"/>
      <c r="I2081" s="224"/>
      <c r="J2081" s="224"/>
    </row>
    <row r="2082" spans="1:10">
      <c r="A2082" s="223">
        <v>2082</v>
      </c>
      <c r="B2082" s="225" t="s">
        <v>2113</v>
      </c>
      <c r="C2082" s="226" t="s">
        <v>2112</v>
      </c>
      <c r="D2082" s="224"/>
      <c r="E2082" s="224"/>
      <c r="F2082" s="224"/>
      <c r="G2082" s="224"/>
      <c r="H2082" s="224"/>
      <c r="I2082" s="224"/>
      <c r="J2082" s="224"/>
    </row>
    <row r="2083" spans="1:10">
      <c r="A2083" s="223">
        <v>2083</v>
      </c>
      <c r="B2083" s="225" t="s">
        <v>2114</v>
      </c>
      <c r="C2083" s="226" t="s">
        <v>2112</v>
      </c>
      <c r="D2083" s="224"/>
      <c r="E2083" s="224"/>
      <c r="F2083" s="224"/>
      <c r="G2083" s="224"/>
      <c r="H2083" s="224"/>
      <c r="I2083" s="224"/>
      <c r="J2083" s="224"/>
    </row>
    <row r="2084" spans="1:10">
      <c r="A2084" s="223">
        <v>2084</v>
      </c>
      <c r="B2084" s="225" t="s">
        <v>2115</v>
      </c>
      <c r="C2084" s="226" t="s">
        <v>2117</v>
      </c>
      <c r="D2084" s="224"/>
      <c r="E2084" s="224"/>
      <c r="F2084" s="224"/>
      <c r="G2084" s="224"/>
      <c r="H2084" s="224"/>
      <c r="I2084" s="224"/>
      <c r="J2084" s="224"/>
    </row>
    <row r="2085" spans="1:10">
      <c r="A2085" s="223">
        <v>2085</v>
      </c>
      <c r="B2085" s="225" t="s">
        <v>2116</v>
      </c>
      <c r="C2085" s="226" t="s">
        <v>2117</v>
      </c>
      <c r="D2085" s="224"/>
      <c r="E2085" s="224"/>
      <c r="F2085" s="224"/>
      <c r="G2085" s="224"/>
      <c r="H2085" s="224"/>
      <c r="I2085" s="224"/>
      <c r="J2085" s="224"/>
    </row>
    <row r="2086" spans="1:10">
      <c r="A2086" s="223">
        <v>2086</v>
      </c>
      <c r="B2086" s="225" t="s">
        <v>2118</v>
      </c>
      <c r="C2086" s="226" t="s">
        <v>2117</v>
      </c>
      <c r="D2086" s="224"/>
      <c r="E2086" s="224"/>
      <c r="F2086" s="224"/>
      <c r="G2086" s="224"/>
      <c r="H2086" s="224"/>
      <c r="I2086" s="224"/>
      <c r="J2086" s="224"/>
    </row>
    <row r="2087" spans="1:10">
      <c r="A2087" s="223">
        <v>2087</v>
      </c>
      <c r="B2087" s="225" t="s">
        <v>2119</v>
      </c>
      <c r="C2087" s="226" t="s">
        <v>2117</v>
      </c>
      <c r="D2087" s="224"/>
      <c r="E2087" s="224"/>
      <c r="F2087" s="224"/>
      <c r="G2087" s="224"/>
      <c r="H2087" s="224"/>
      <c r="I2087" s="224"/>
      <c r="J2087" s="224"/>
    </row>
    <row r="2088" spans="1:10">
      <c r="A2088" s="223">
        <v>2088</v>
      </c>
      <c r="B2088" s="225" t="s">
        <v>2120</v>
      </c>
      <c r="C2088" s="226" t="s">
        <v>4502</v>
      </c>
      <c r="D2088" s="224"/>
      <c r="E2088" s="224"/>
      <c r="F2088" s="224"/>
      <c r="G2088" s="224"/>
      <c r="H2088" s="224"/>
      <c r="I2088" s="224"/>
      <c r="J2088" s="224"/>
    </row>
    <row r="2089" spans="1:10">
      <c r="A2089" s="223">
        <v>2089</v>
      </c>
      <c r="B2089" s="225" t="s">
        <v>2121</v>
      </c>
      <c r="C2089" s="226" t="s">
        <v>4502</v>
      </c>
      <c r="D2089" s="224"/>
      <c r="E2089" s="224"/>
      <c r="F2089" s="224"/>
      <c r="G2089" s="224"/>
      <c r="H2089" s="224"/>
      <c r="I2089" s="224"/>
      <c r="J2089" s="224"/>
    </row>
    <row r="2090" spans="1:10">
      <c r="A2090" s="223">
        <v>2090</v>
      </c>
      <c r="B2090" s="225" t="s">
        <v>2122</v>
      </c>
      <c r="C2090" s="226" t="s">
        <v>4502</v>
      </c>
      <c r="D2090" s="224"/>
      <c r="E2090" s="224"/>
      <c r="F2090" s="224"/>
      <c r="G2090" s="224"/>
      <c r="H2090" s="224"/>
      <c r="I2090" s="224"/>
      <c r="J2090" s="224"/>
    </row>
    <row r="2091" spans="1:10">
      <c r="A2091" s="223">
        <v>2091</v>
      </c>
      <c r="B2091" s="225" t="s">
        <v>2123</v>
      </c>
      <c r="C2091" s="226" t="s">
        <v>4502</v>
      </c>
      <c r="D2091" s="224"/>
      <c r="E2091" s="224"/>
      <c r="F2091" s="224"/>
      <c r="G2091" s="224"/>
      <c r="H2091" s="224"/>
      <c r="I2091" s="224"/>
      <c r="J2091" s="224"/>
    </row>
    <row r="2092" spans="1:10">
      <c r="A2092" s="223">
        <v>2092</v>
      </c>
      <c r="B2092" s="225" t="s">
        <v>2124</v>
      </c>
      <c r="C2092" s="226" t="s">
        <v>4503</v>
      </c>
      <c r="D2092" s="224"/>
      <c r="E2092" s="224"/>
      <c r="F2092" s="224"/>
      <c r="G2092" s="224"/>
      <c r="H2092" s="224"/>
      <c r="I2092" s="224"/>
      <c r="J2092" s="224"/>
    </row>
    <row r="2093" spans="1:10">
      <c r="A2093" s="223">
        <v>2093</v>
      </c>
      <c r="B2093" s="225" t="s">
        <v>2125</v>
      </c>
      <c r="C2093" s="226" t="s">
        <v>4503</v>
      </c>
      <c r="D2093" s="224"/>
      <c r="E2093" s="224"/>
      <c r="F2093" s="224"/>
      <c r="G2093" s="224"/>
      <c r="H2093" s="224"/>
      <c r="I2093" s="224"/>
      <c r="J2093" s="224"/>
    </row>
    <row r="2094" spans="1:10">
      <c r="A2094" s="223">
        <v>2094</v>
      </c>
      <c r="B2094" s="225" t="s">
        <v>2126</v>
      </c>
      <c r="C2094" s="226" t="s">
        <v>4503</v>
      </c>
      <c r="D2094" s="224"/>
      <c r="E2094" s="224"/>
      <c r="F2094" s="224"/>
      <c r="G2094" s="224"/>
      <c r="H2094" s="224"/>
      <c r="I2094" s="224"/>
      <c r="J2094" s="224"/>
    </row>
    <row r="2095" spans="1:10">
      <c r="A2095" s="223">
        <v>2095</v>
      </c>
      <c r="B2095" s="225" t="s">
        <v>2127</v>
      </c>
      <c r="C2095" s="226" t="s">
        <v>4503</v>
      </c>
      <c r="D2095" s="224"/>
      <c r="E2095" s="224"/>
      <c r="F2095" s="224"/>
      <c r="G2095" s="224"/>
      <c r="H2095" s="224"/>
      <c r="I2095" s="224"/>
      <c r="J2095" s="224"/>
    </row>
    <row r="2096" spans="1:10">
      <c r="A2096" s="223">
        <v>2096</v>
      </c>
      <c r="B2096" s="225" t="s">
        <v>2128</v>
      </c>
      <c r="C2096" s="226" t="s">
        <v>4504</v>
      </c>
      <c r="D2096" s="224"/>
      <c r="E2096" s="224"/>
      <c r="F2096" s="224"/>
      <c r="G2096" s="224"/>
      <c r="H2096" s="224"/>
      <c r="I2096" s="224"/>
      <c r="J2096" s="224"/>
    </row>
    <row r="2097" spans="1:10">
      <c r="A2097" s="223">
        <v>2097</v>
      </c>
      <c r="B2097" s="225" t="s">
        <v>2129</v>
      </c>
      <c r="C2097" s="226" t="s">
        <v>2131</v>
      </c>
      <c r="D2097" s="224"/>
      <c r="E2097" s="224"/>
      <c r="F2097" s="224"/>
      <c r="G2097" s="224"/>
      <c r="H2097" s="224"/>
      <c r="I2097" s="224"/>
      <c r="J2097" s="224"/>
    </row>
    <row r="2098" spans="1:10">
      <c r="A2098" s="223">
        <v>2098</v>
      </c>
      <c r="B2098" s="225" t="s">
        <v>2130</v>
      </c>
      <c r="C2098" s="226" t="s">
        <v>2131</v>
      </c>
      <c r="D2098" s="224"/>
      <c r="E2098" s="224"/>
      <c r="F2098" s="224"/>
      <c r="G2098" s="224"/>
      <c r="H2098" s="224"/>
      <c r="I2098" s="224"/>
      <c r="J2098" s="224"/>
    </row>
    <row r="2099" spans="1:10">
      <c r="A2099" s="223">
        <v>2099</v>
      </c>
      <c r="B2099" s="225" t="s">
        <v>2132</v>
      </c>
      <c r="C2099" s="226" t="s">
        <v>2133</v>
      </c>
      <c r="D2099" s="224"/>
      <c r="E2099" s="224"/>
      <c r="F2099" s="224"/>
      <c r="G2099" s="224"/>
      <c r="H2099" s="224"/>
      <c r="I2099" s="224"/>
      <c r="J2099" s="224"/>
    </row>
    <row r="2100" spans="1:10">
      <c r="A2100" s="223">
        <v>2100</v>
      </c>
      <c r="B2100" s="225" t="s">
        <v>2134</v>
      </c>
      <c r="C2100" s="226" t="s">
        <v>2133</v>
      </c>
      <c r="D2100" s="224"/>
      <c r="E2100" s="224"/>
      <c r="F2100" s="224"/>
      <c r="G2100" s="224"/>
      <c r="H2100" s="224"/>
      <c r="I2100" s="224"/>
      <c r="J2100" s="224"/>
    </row>
    <row r="2101" spans="1:10">
      <c r="A2101" s="223">
        <v>2101</v>
      </c>
      <c r="B2101" s="225" t="s">
        <v>2135</v>
      </c>
      <c r="C2101" s="226" t="s">
        <v>4505</v>
      </c>
      <c r="D2101" s="224"/>
      <c r="E2101" s="224"/>
      <c r="F2101" s="224"/>
      <c r="G2101" s="224"/>
      <c r="H2101" s="224"/>
      <c r="I2101" s="224"/>
      <c r="J2101" s="224"/>
    </row>
    <row r="2102" spans="1:10">
      <c r="A2102" s="223">
        <v>2102</v>
      </c>
      <c r="B2102" s="225" t="s">
        <v>2136</v>
      </c>
      <c r="C2102" s="226" t="s">
        <v>4505</v>
      </c>
      <c r="D2102" s="224"/>
      <c r="E2102" s="224"/>
      <c r="F2102" s="224"/>
      <c r="G2102" s="224"/>
      <c r="H2102" s="224"/>
      <c r="I2102" s="224"/>
      <c r="J2102" s="224"/>
    </row>
    <row r="2103" spans="1:10">
      <c r="A2103" s="223">
        <v>2103</v>
      </c>
      <c r="B2103" s="225" t="s">
        <v>2137</v>
      </c>
      <c r="C2103" s="226" t="s">
        <v>4506</v>
      </c>
      <c r="D2103" s="224"/>
      <c r="E2103" s="224"/>
      <c r="F2103" s="224"/>
      <c r="G2103" s="224"/>
      <c r="H2103" s="224"/>
      <c r="I2103" s="224"/>
      <c r="J2103" s="224"/>
    </row>
    <row r="2104" spans="1:10">
      <c r="A2104" s="223">
        <v>2104</v>
      </c>
      <c r="B2104" s="225" t="s">
        <v>2138</v>
      </c>
      <c r="C2104" s="226" t="s">
        <v>2139</v>
      </c>
      <c r="D2104" s="224"/>
      <c r="E2104" s="224"/>
      <c r="F2104" s="224"/>
      <c r="G2104" s="224"/>
      <c r="H2104" s="224"/>
      <c r="I2104" s="224"/>
      <c r="J2104" s="224"/>
    </row>
    <row r="2105" spans="1:10">
      <c r="A2105" s="223">
        <v>2105</v>
      </c>
      <c r="B2105" s="225" t="s">
        <v>2140</v>
      </c>
      <c r="C2105" s="226" t="s">
        <v>2139</v>
      </c>
      <c r="D2105" s="224"/>
      <c r="E2105" s="224"/>
      <c r="F2105" s="224"/>
      <c r="G2105" s="224"/>
      <c r="H2105" s="224"/>
      <c r="I2105" s="224"/>
      <c r="J2105" s="224"/>
    </row>
    <row r="2106" spans="1:10">
      <c r="A2106" s="223">
        <v>2106</v>
      </c>
      <c r="B2106" s="225" t="s">
        <v>2141</v>
      </c>
      <c r="C2106" s="226" t="s">
        <v>2139</v>
      </c>
      <c r="D2106" s="224"/>
      <c r="E2106" s="224"/>
      <c r="F2106" s="224"/>
      <c r="G2106" s="224"/>
      <c r="H2106" s="224"/>
      <c r="I2106" s="224"/>
      <c r="J2106" s="224"/>
    </row>
    <row r="2107" spans="1:10">
      <c r="A2107" s="223">
        <v>2107</v>
      </c>
      <c r="B2107" s="225" t="s">
        <v>2142</v>
      </c>
      <c r="C2107" s="226" t="s">
        <v>2143</v>
      </c>
      <c r="D2107" s="224"/>
      <c r="E2107" s="224"/>
      <c r="F2107" s="224"/>
      <c r="G2107" s="224"/>
      <c r="H2107" s="224"/>
      <c r="I2107" s="224"/>
      <c r="J2107" s="224"/>
    </row>
    <row r="2108" spans="1:10">
      <c r="A2108" s="223">
        <v>2108</v>
      </c>
      <c r="B2108" s="225" t="s">
        <v>2144</v>
      </c>
      <c r="C2108" s="226" t="s">
        <v>2143</v>
      </c>
      <c r="D2108" s="224"/>
      <c r="E2108" s="224"/>
      <c r="F2108" s="224"/>
      <c r="G2108" s="224"/>
      <c r="H2108" s="224"/>
      <c r="I2108" s="224"/>
      <c r="J2108" s="224"/>
    </row>
    <row r="2109" spans="1:10">
      <c r="A2109" s="223">
        <v>2109</v>
      </c>
      <c r="B2109" s="225" t="s">
        <v>2145</v>
      </c>
      <c r="C2109" s="226" t="s">
        <v>2143</v>
      </c>
      <c r="D2109" s="224"/>
      <c r="E2109" s="224"/>
      <c r="F2109" s="224"/>
      <c r="G2109" s="224"/>
      <c r="H2109" s="224"/>
      <c r="I2109" s="224"/>
      <c r="J2109" s="224"/>
    </row>
    <row r="2110" spans="1:10">
      <c r="A2110" s="223">
        <v>2110</v>
      </c>
      <c r="B2110" s="225" t="s">
        <v>2146</v>
      </c>
      <c r="C2110" s="226" t="s">
        <v>4507</v>
      </c>
      <c r="D2110" s="224"/>
      <c r="E2110" s="224"/>
      <c r="F2110" s="224"/>
      <c r="G2110" s="224"/>
      <c r="H2110" s="224"/>
      <c r="I2110" s="224"/>
      <c r="J2110" s="224"/>
    </row>
    <row r="2111" spans="1:10">
      <c r="A2111" s="223">
        <v>2111</v>
      </c>
      <c r="B2111" s="225" t="s">
        <v>2147</v>
      </c>
      <c r="C2111" s="226" t="s">
        <v>4508</v>
      </c>
      <c r="D2111" s="224"/>
      <c r="E2111" s="224"/>
      <c r="F2111" s="224"/>
      <c r="G2111" s="224"/>
      <c r="H2111" s="224"/>
      <c r="I2111" s="224"/>
      <c r="J2111" s="224"/>
    </row>
    <row r="2112" spans="1:10">
      <c r="A2112" s="223">
        <v>2112</v>
      </c>
      <c r="B2112" s="225" t="s">
        <v>2148</v>
      </c>
      <c r="C2112" s="226" t="s">
        <v>4508</v>
      </c>
      <c r="D2112" s="224"/>
      <c r="E2112" s="224"/>
      <c r="F2112" s="224"/>
      <c r="G2112" s="224"/>
      <c r="H2112" s="224"/>
      <c r="I2112" s="224"/>
      <c r="J2112" s="224"/>
    </row>
    <row r="2113" spans="1:10">
      <c r="A2113" s="223">
        <v>2113</v>
      </c>
      <c r="B2113" s="225" t="s">
        <v>2149</v>
      </c>
      <c r="C2113" s="226" t="s">
        <v>4509</v>
      </c>
      <c r="D2113" s="224"/>
      <c r="E2113" s="224"/>
      <c r="F2113" s="224"/>
      <c r="G2113" s="224"/>
      <c r="H2113" s="224"/>
      <c r="I2113" s="224"/>
      <c r="J2113" s="224"/>
    </row>
    <row r="2114" spans="1:10">
      <c r="A2114" s="223">
        <v>2114</v>
      </c>
      <c r="B2114" s="225" t="s">
        <v>2150</v>
      </c>
      <c r="C2114" s="226" t="s">
        <v>4509</v>
      </c>
      <c r="D2114" s="224"/>
      <c r="E2114" s="224"/>
      <c r="F2114" s="224"/>
      <c r="G2114" s="224"/>
      <c r="H2114" s="224"/>
      <c r="I2114" s="224"/>
      <c r="J2114" s="224"/>
    </row>
    <row r="2115" spans="1:10">
      <c r="A2115" s="223">
        <v>2115</v>
      </c>
      <c r="B2115" s="225" t="s">
        <v>2151</v>
      </c>
      <c r="C2115" s="226" t="s">
        <v>4510</v>
      </c>
      <c r="D2115" s="224"/>
      <c r="E2115" s="224"/>
      <c r="F2115" s="224"/>
      <c r="G2115" s="224"/>
      <c r="H2115" s="224"/>
      <c r="I2115" s="224"/>
      <c r="J2115" s="224"/>
    </row>
    <row r="2116" spans="1:10">
      <c r="A2116" s="223">
        <v>2116</v>
      </c>
      <c r="B2116" s="225" t="s">
        <v>2152</v>
      </c>
      <c r="C2116" s="226" t="s">
        <v>4510</v>
      </c>
      <c r="D2116" s="224"/>
      <c r="E2116" s="224"/>
      <c r="F2116" s="224"/>
      <c r="G2116" s="224"/>
      <c r="H2116" s="224"/>
      <c r="I2116" s="224"/>
      <c r="J2116" s="224"/>
    </row>
    <row r="2117" spans="1:10">
      <c r="A2117" s="223">
        <v>2117</v>
      </c>
      <c r="B2117" s="225" t="s">
        <v>2153</v>
      </c>
      <c r="C2117" s="226" t="s">
        <v>4511</v>
      </c>
      <c r="D2117" s="224"/>
      <c r="E2117" s="224"/>
      <c r="F2117" s="224"/>
      <c r="G2117" s="224"/>
      <c r="H2117" s="224"/>
      <c r="I2117" s="224"/>
      <c r="J2117" s="224"/>
    </row>
    <row r="2118" spans="1:10">
      <c r="A2118" s="223">
        <v>2118</v>
      </c>
      <c r="B2118" s="225" t="s">
        <v>2154</v>
      </c>
      <c r="C2118" s="226" t="s">
        <v>4512</v>
      </c>
      <c r="D2118" s="224"/>
      <c r="E2118" s="224"/>
      <c r="F2118" s="224"/>
      <c r="G2118" s="224"/>
      <c r="H2118" s="224"/>
      <c r="I2118" s="224"/>
      <c r="J2118" s="224"/>
    </row>
    <row r="2119" spans="1:10">
      <c r="A2119" s="223">
        <v>2119</v>
      </c>
      <c r="B2119" s="225" t="s">
        <v>2155</v>
      </c>
      <c r="C2119" s="226" t="s">
        <v>2156</v>
      </c>
      <c r="D2119" s="224"/>
      <c r="E2119" s="224"/>
      <c r="F2119" s="224"/>
      <c r="G2119" s="224"/>
      <c r="H2119" s="224"/>
      <c r="I2119" s="224"/>
      <c r="J2119" s="224"/>
    </row>
    <row r="2120" spans="1:10">
      <c r="A2120" s="223">
        <v>2120</v>
      </c>
      <c r="B2120" s="225" t="s">
        <v>2157</v>
      </c>
      <c r="C2120" s="226" t="s">
        <v>2156</v>
      </c>
      <c r="D2120" s="224"/>
      <c r="E2120" s="224"/>
      <c r="F2120" s="224"/>
      <c r="G2120" s="224"/>
      <c r="H2120" s="224"/>
      <c r="I2120" s="224"/>
      <c r="J2120" s="224"/>
    </row>
    <row r="2121" spans="1:10">
      <c r="A2121" s="223">
        <v>2121</v>
      </c>
      <c r="B2121" s="225" t="s">
        <v>2158</v>
      </c>
      <c r="C2121" s="226" t="s">
        <v>4513</v>
      </c>
      <c r="D2121" s="224"/>
      <c r="E2121" s="224"/>
      <c r="F2121" s="224"/>
      <c r="G2121" s="224"/>
      <c r="H2121" s="224"/>
      <c r="I2121" s="224"/>
      <c r="J2121" s="224"/>
    </row>
    <row r="2122" spans="1:10">
      <c r="A2122" s="223">
        <v>2122</v>
      </c>
      <c r="B2122" s="225" t="s">
        <v>2159</v>
      </c>
      <c r="C2122" s="226" t="s">
        <v>4513</v>
      </c>
      <c r="D2122" s="224"/>
      <c r="E2122" s="224"/>
      <c r="F2122" s="224"/>
      <c r="G2122" s="224"/>
      <c r="H2122" s="224"/>
      <c r="I2122" s="224"/>
      <c r="J2122" s="224"/>
    </row>
    <row r="2123" spans="1:10">
      <c r="A2123" s="223">
        <v>2123</v>
      </c>
      <c r="B2123" s="225" t="s">
        <v>2160</v>
      </c>
      <c r="C2123" s="226" t="s">
        <v>2161</v>
      </c>
      <c r="D2123" s="224"/>
      <c r="E2123" s="224"/>
      <c r="F2123" s="224"/>
      <c r="G2123" s="224"/>
      <c r="H2123" s="224"/>
      <c r="I2123" s="224"/>
      <c r="J2123" s="224"/>
    </row>
    <row r="2124" spans="1:10">
      <c r="A2124" s="223">
        <v>2124</v>
      </c>
      <c r="B2124" s="225" t="s">
        <v>2162</v>
      </c>
      <c r="C2124" s="226" t="s">
        <v>2161</v>
      </c>
      <c r="D2124" s="224"/>
      <c r="E2124" s="224"/>
      <c r="F2124" s="224"/>
      <c r="G2124" s="224"/>
      <c r="H2124" s="224"/>
      <c r="I2124" s="224"/>
      <c r="J2124" s="224"/>
    </row>
    <row r="2125" spans="1:10">
      <c r="A2125" s="223">
        <v>2125</v>
      </c>
      <c r="B2125" s="225" t="s">
        <v>2163</v>
      </c>
      <c r="C2125" s="226" t="s">
        <v>4514</v>
      </c>
      <c r="D2125" s="224"/>
      <c r="E2125" s="224"/>
      <c r="F2125" s="224"/>
      <c r="G2125" s="224"/>
      <c r="H2125" s="224"/>
      <c r="I2125" s="224"/>
      <c r="J2125" s="224"/>
    </row>
    <row r="2126" spans="1:10">
      <c r="A2126" s="223">
        <v>2126</v>
      </c>
      <c r="B2126" s="225" t="s">
        <v>2164</v>
      </c>
      <c r="C2126" s="226" t="s">
        <v>4514</v>
      </c>
      <c r="D2126" s="224"/>
      <c r="E2126" s="224"/>
      <c r="F2126" s="224"/>
      <c r="G2126" s="224"/>
      <c r="H2126" s="224"/>
      <c r="I2126" s="224"/>
      <c r="J2126" s="224"/>
    </row>
    <row r="2127" spans="1:10">
      <c r="A2127" s="223">
        <v>2127</v>
      </c>
      <c r="B2127" s="225" t="s">
        <v>2165</v>
      </c>
      <c r="C2127" s="226" t="s">
        <v>2166</v>
      </c>
      <c r="D2127" s="224"/>
      <c r="E2127" s="224"/>
      <c r="F2127" s="224"/>
      <c r="G2127" s="224"/>
      <c r="H2127" s="224"/>
      <c r="I2127" s="224"/>
      <c r="J2127" s="224"/>
    </row>
    <row r="2128" spans="1:10">
      <c r="A2128" s="223">
        <v>2128</v>
      </c>
      <c r="B2128" s="225" t="s">
        <v>2167</v>
      </c>
      <c r="C2128" s="226" t="s">
        <v>2166</v>
      </c>
      <c r="D2128" s="224"/>
      <c r="E2128" s="224"/>
      <c r="F2128" s="224"/>
      <c r="G2128" s="224"/>
      <c r="H2128" s="224"/>
      <c r="I2128" s="224"/>
      <c r="J2128" s="224"/>
    </row>
    <row r="2129" spans="1:10">
      <c r="A2129" s="223">
        <v>2129</v>
      </c>
      <c r="B2129" s="225" t="s">
        <v>2168</v>
      </c>
      <c r="C2129" s="226" t="s">
        <v>2169</v>
      </c>
      <c r="D2129" s="224"/>
      <c r="E2129" s="224"/>
      <c r="F2129" s="224"/>
      <c r="G2129" s="224"/>
      <c r="H2129" s="224"/>
      <c r="I2129" s="224"/>
      <c r="J2129" s="224"/>
    </row>
    <row r="2130" spans="1:10">
      <c r="A2130" s="223">
        <v>2130</v>
      </c>
      <c r="B2130" s="225" t="s">
        <v>2170</v>
      </c>
      <c r="C2130" s="226" t="s">
        <v>2169</v>
      </c>
      <c r="D2130" s="224"/>
      <c r="E2130" s="224"/>
      <c r="F2130" s="224"/>
      <c r="G2130" s="224"/>
      <c r="H2130" s="224"/>
      <c r="I2130" s="224"/>
      <c r="J2130" s="224"/>
    </row>
    <row r="2131" spans="1:10">
      <c r="A2131" s="223">
        <v>2131</v>
      </c>
      <c r="B2131" s="225" t="s">
        <v>2171</v>
      </c>
      <c r="C2131" s="226" t="s">
        <v>4515</v>
      </c>
      <c r="D2131" s="224"/>
      <c r="E2131" s="224"/>
      <c r="F2131" s="224"/>
      <c r="G2131" s="224"/>
      <c r="H2131" s="224"/>
      <c r="I2131" s="224"/>
      <c r="J2131" s="224"/>
    </row>
    <row r="2132" spans="1:10">
      <c r="A2132" s="223">
        <v>2132</v>
      </c>
      <c r="B2132" s="225" t="s">
        <v>2172</v>
      </c>
      <c r="C2132" s="226" t="s">
        <v>4515</v>
      </c>
      <c r="D2132" s="224"/>
      <c r="E2132" s="224"/>
      <c r="F2132" s="224"/>
      <c r="G2132" s="224"/>
      <c r="H2132" s="224"/>
      <c r="I2132" s="224"/>
      <c r="J2132" s="224"/>
    </row>
    <row r="2133" spans="1:10">
      <c r="A2133" s="223">
        <v>2133</v>
      </c>
      <c r="B2133" s="225" t="s">
        <v>2173</v>
      </c>
      <c r="C2133" s="226" t="s">
        <v>4516</v>
      </c>
      <c r="D2133" s="224"/>
      <c r="E2133" s="224"/>
      <c r="F2133" s="224"/>
      <c r="G2133" s="224"/>
      <c r="H2133" s="224"/>
      <c r="I2133" s="224"/>
      <c r="J2133" s="224"/>
    </row>
    <row r="2134" spans="1:10">
      <c r="A2134" s="223">
        <v>2134</v>
      </c>
      <c r="B2134" s="225" t="s">
        <v>2174</v>
      </c>
      <c r="C2134" s="226" t="s">
        <v>4516</v>
      </c>
      <c r="D2134" s="224"/>
      <c r="E2134" s="224"/>
      <c r="F2134" s="224"/>
      <c r="G2134" s="224"/>
      <c r="H2134" s="224"/>
      <c r="I2134" s="224"/>
      <c r="J2134" s="224"/>
    </row>
    <row r="2135" spans="1:10" ht="25.5">
      <c r="A2135" s="223">
        <v>2135</v>
      </c>
      <c r="B2135" s="225" t="s">
        <v>2175</v>
      </c>
      <c r="C2135" s="226" t="s">
        <v>4517</v>
      </c>
      <c r="D2135" s="224"/>
      <c r="E2135" s="224"/>
      <c r="F2135" s="224"/>
      <c r="G2135" s="224"/>
      <c r="H2135" s="224"/>
      <c r="I2135" s="224"/>
      <c r="J2135" s="224"/>
    </row>
    <row r="2136" spans="1:10">
      <c r="A2136" s="223">
        <v>2136</v>
      </c>
      <c r="B2136" s="225" t="s">
        <v>2176</v>
      </c>
      <c r="C2136" s="226" t="s">
        <v>4518</v>
      </c>
      <c r="D2136" s="224"/>
      <c r="E2136" s="224"/>
      <c r="F2136" s="224"/>
      <c r="G2136" s="224"/>
      <c r="H2136" s="224"/>
      <c r="I2136" s="224"/>
      <c r="J2136" s="224"/>
    </row>
    <row r="2137" spans="1:10">
      <c r="A2137" s="223">
        <v>2137</v>
      </c>
      <c r="B2137" s="225" t="s">
        <v>2177</v>
      </c>
      <c r="C2137" s="226" t="s">
        <v>4519</v>
      </c>
      <c r="D2137" s="224"/>
      <c r="E2137" s="224"/>
      <c r="F2137" s="224"/>
      <c r="G2137" s="224"/>
      <c r="H2137" s="224"/>
      <c r="I2137" s="224"/>
      <c r="J2137" s="224"/>
    </row>
    <row r="2138" spans="1:10">
      <c r="A2138" s="223">
        <v>2138</v>
      </c>
      <c r="B2138" s="225" t="s">
        <v>2178</v>
      </c>
      <c r="C2138" s="226" t="s">
        <v>4519</v>
      </c>
      <c r="D2138" s="224"/>
      <c r="E2138" s="224"/>
      <c r="F2138" s="224"/>
      <c r="G2138" s="224"/>
      <c r="H2138" s="224"/>
      <c r="I2138" s="224"/>
      <c r="J2138" s="224"/>
    </row>
    <row r="2139" spans="1:10">
      <c r="A2139" s="223">
        <v>2139</v>
      </c>
      <c r="B2139" s="225" t="s">
        <v>2179</v>
      </c>
      <c r="C2139" s="226" t="s">
        <v>4519</v>
      </c>
      <c r="D2139" s="224"/>
      <c r="E2139" s="224"/>
      <c r="F2139" s="224"/>
      <c r="G2139" s="224"/>
      <c r="H2139" s="224"/>
      <c r="I2139" s="224"/>
      <c r="J2139" s="224"/>
    </row>
    <row r="2140" spans="1:10">
      <c r="A2140" s="223">
        <v>2140</v>
      </c>
      <c r="B2140" s="225" t="s">
        <v>2180</v>
      </c>
      <c r="C2140" s="226" t="s">
        <v>2181</v>
      </c>
      <c r="D2140" s="224"/>
      <c r="E2140" s="224"/>
      <c r="F2140" s="224"/>
      <c r="G2140" s="224"/>
      <c r="H2140" s="224"/>
      <c r="I2140" s="224"/>
      <c r="J2140" s="224"/>
    </row>
    <row r="2141" spans="1:10">
      <c r="A2141" s="223">
        <v>2141</v>
      </c>
      <c r="B2141" s="225" t="s">
        <v>2182</v>
      </c>
      <c r="C2141" s="226" t="s">
        <v>4520</v>
      </c>
      <c r="D2141" s="224"/>
      <c r="E2141" s="224"/>
      <c r="F2141" s="224"/>
      <c r="G2141" s="224"/>
      <c r="H2141" s="224"/>
      <c r="I2141" s="224"/>
      <c r="J2141" s="224"/>
    </row>
    <row r="2142" spans="1:10">
      <c r="A2142" s="223">
        <v>2142</v>
      </c>
      <c r="B2142" s="225" t="s">
        <v>2183</v>
      </c>
      <c r="C2142" s="226" t="s">
        <v>4520</v>
      </c>
      <c r="D2142" s="224"/>
      <c r="E2142" s="224"/>
      <c r="F2142" s="224"/>
      <c r="G2142" s="224"/>
      <c r="H2142" s="224"/>
      <c r="I2142" s="224"/>
      <c r="J2142" s="224"/>
    </row>
    <row r="2143" spans="1:10">
      <c r="A2143" s="223">
        <v>2143</v>
      </c>
      <c r="B2143" s="225" t="s">
        <v>2184</v>
      </c>
      <c r="C2143" s="226" t="s">
        <v>4521</v>
      </c>
      <c r="D2143" s="224"/>
      <c r="E2143" s="224"/>
      <c r="F2143" s="224"/>
      <c r="G2143" s="224"/>
      <c r="H2143" s="224"/>
      <c r="I2143" s="224"/>
      <c r="J2143" s="224"/>
    </row>
    <row r="2144" spans="1:10">
      <c r="A2144" s="223">
        <v>2144</v>
      </c>
      <c r="B2144" s="225" t="s">
        <v>2185</v>
      </c>
      <c r="C2144" s="226" t="s">
        <v>4521</v>
      </c>
      <c r="D2144" s="224"/>
      <c r="E2144" s="224"/>
      <c r="F2144" s="224"/>
      <c r="G2144" s="224"/>
      <c r="H2144" s="224"/>
      <c r="I2144" s="224"/>
      <c r="J2144" s="224"/>
    </row>
    <row r="2145" spans="1:10">
      <c r="A2145" s="223">
        <v>2145</v>
      </c>
      <c r="B2145" s="225" t="s">
        <v>2186</v>
      </c>
      <c r="C2145" s="226" t="s">
        <v>4522</v>
      </c>
      <c r="D2145" s="224"/>
      <c r="E2145" s="224"/>
      <c r="F2145" s="224"/>
      <c r="G2145" s="224"/>
      <c r="H2145" s="224"/>
      <c r="I2145" s="224"/>
      <c r="J2145" s="224"/>
    </row>
    <row r="2146" spans="1:10">
      <c r="A2146" s="223">
        <v>2146</v>
      </c>
      <c r="B2146" s="225" t="s">
        <v>2187</v>
      </c>
      <c r="C2146" s="226" t="s">
        <v>4522</v>
      </c>
      <c r="D2146" s="224"/>
      <c r="E2146" s="224"/>
      <c r="F2146" s="224"/>
      <c r="G2146" s="224"/>
      <c r="H2146" s="224"/>
      <c r="I2146" s="224"/>
      <c r="J2146" s="224"/>
    </row>
    <row r="2147" spans="1:10">
      <c r="A2147" s="223">
        <v>2147</v>
      </c>
      <c r="B2147" s="225" t="s">
        <v>2188</v>
      </c>
      <c r="C2147" s="226" t="s">
        <v>4523</v>
      </c>
      <c r="D2147" s="224"/>
      <c r="E2147" s="224"/>
      <c r="F2147" s="224"/>
      <c r="G2147" s="224"/>
      <c r="H2147" s="224"/>
      <c r="I2147" s="224"/>
      <c r="J2147" s="224"/>
    </row>
    <row r="2148" spans="1:10">
      <c r="A2148" s="223">
        <v>2148</v>
      </c>
      <c r="B2148" s="225" t="s">
        <v>2189</v>
      </c>
      <c r="C2148" s="226" t="s">
        <v>4523</v>
      </c>
      <c r="D2148" s="224"/>
      <c r="E2148" s="224"/>
      <c r="F2148" s="224"/>
      <c r="G2148" s="224"/>
      <c r="H2148" s="224"/>
      <c r="I2148" s="224"/>
      <c r="J2148" s="224"/>
    </row>
    <row r="2149" spans="1:10">
      <c r="A2149" s="223">
        <v>2149</v>
      </c>
      <c r="B2149" s="225" t="s">
        <v>4524</v>
      </c>
      <c r="C2149" s="226" t="s">
        <v>4525</v>
      </c>
      <c r="D2149" s="224"/>
      <c r="E2149" s="224"/>
      <c r="F2149" s="224"/>
      <c r="G2149" s="224"/>
      <c r="H2149" s="224"/>
      <c r="I2149" s="224"/>
      <c r="J2149" s="224"/>
    </row>
    <row r="2150" spans="1:10">
      <c r="A2150" s="223">
        <v>2150</v>
      </c>
      <c r="B2150" s="225" t="s">
        <v>4526</v>
      </c>
      <c r="C2150" s="226" t="s">
        <v>4525</v>
      </c>
      <c r="D2150" s="224"/>
      <c r="E2150" s="224"/>
      <c r="F2150" s="224"/>
      <c r="G2150" s="224"/>
      <c r="H2150" s="224"/>
      <c r="I2150" s="224"/>
      <c r="J2150" s="224"/>
    </row>
    <row r="2151" spans="1:10">
      <c r="A2151" s="223">
        <v>2151</v>
      </c>
      <c r="B2151" s="225" t="s">
        <v>4527</v>
      </c>
      <c r="C2151" s="226" t="s">
        <v>4528</v>
      </c>
      <c r="D2151" s="224"/>
      <c r="E2151" s="224"/>
      <c r="F2151" s="224"/>
      <c r="G2151" s="224"/>
      <c r="H2151" s="224"/>
      <c r="I2151" s="224"/>
      <c r="J2151" s="224"/>
    </row>
    <row r="2152" spans="1:10">
      <c r="A2152" s="223">
        <v>2152</v>
      </c>
      <c r="B2152" s="225" t="s">
        <v>4529</v>
      </c>
      <c r="C2152" s="226" t="s">
        <v>4530</v>
      </c>
      <c r="D2152" s="224"/>
      <c r="E2152" s="224"/>
      <c r="F2152" s="224"/>
      <c r="G2152" s="224"/>
      <c r="H2152" s="224"/>
      <c r="I2152" s="224"/>
      <c r="J2152" s="224"/>
    </row>
    <row r="2153" spans="1:10">
      <c r="A2153" s="223">
        <v>2153</v>
      </c>
      <c r="B2153" s="225" t="s">
        <v>4531</v>
      </c>
      <c r="C2153" s="226" t="s">
        <v>4532</v>
      </c>
      <c r="D2153" s="224"/>
      <c r="E2153" s="224"/>
      <c r="F2153" s="224"/>
      <c r="G2153" s="224"/>
      <c r="H2153" s="224"/>
      <c r="I2153" s="224"/>
      <c r="J2153" s="224"/>
    </row>
    <row r="2154" spans="1:10">
      <c r="A2154" s="223">
        <v>2154</v>
      </c>
      <c r="B2154" s="225" t="s">
        <v>4533</v>
      </c>
      <c r="C2154" s="226" t="s">
        <v>4532</v>
      </c>
      <c r="D2154" s="224"/>
      <c r="E2154" s="224"/>
      <c r="F2154" s="224"/>
      <c r="G2154" s="224"/>
      <c r="H2154" s="224"/>
      <c r="I2154" s="224"/>
      <c r="J2154" s="224"/>
    </row>
    <row r="2155" spans="1:10">
      <c r="A2155" s="223">
        <v>2155</v>
      </c>
      <c r="B2155" s="225" t="s">
        <v>4534</v>
      </c>
      <c r="C2155" s="226" t="s">
        <v>4535</v>
      </c>
      <c r="D2155" s="224"/>
      <c r="E2155" s="224"/>
      <c r="F2155" s="224"/>
      <c r="G2155" s="224"/>
      <c r="H2155" s="224"/>
      <c r="I2155" s="224"/>
      <c r="J2155" s="224"/>
    </row>
    <row r="2156" spans="1:10">
      <c r="A2156" s="223">
        <v>2156</v>
      </c>
      <c r="B2156" s="225" t="s">
        <v>4536</v>
      </c>
      <c r="C2156" s="226" t="s">
        <v>4537</v>
      </c>
      <c r="D2156" s="224"/>
      <c r="E2156" s="224"/>
      <c r="F2156" s="224"/>
      <c r="G2156" s="224"/>
      <c r="H2156" s="224"/>
      <c r="I2156" s="224"/>
      <c r="J2156" s="224"/>
    </row>
    <row r="2157" spans="1:10">
      <c r="A2157" s="223">
        <v>2157</v>
      </c>
      <c r="B2157" s="225" t="s">
        <v>4538</v>
      </c>
      <c r="C2157" s="226" t="s">
        <v>4539</v>
      </c>
      <c r="D2157" s="224"/>
      <c r="E2157" s="224"/>
      <c r="F2157" s="224"/>
      <c r="G2157" s="224"/>
      <c r="H2157" s="224"/>
      <c r="I2157" s="224"/>
      <c r="J2157" s="224"/>
    </row>
    <row r="2158" spans="1:10">
      <c r="A2158" s="223">
        <v>2158</v>
      </c>
      <c r="B2158" s="225" t="s">
        <v>4540</v>
      </c>
      <c r="C2158" s="226" t="s">
        <v>4541</v>
      </c>
      <c r="D2158" s="224"/>
      <c r="E2158" s="224"/>
      <c r="F2158" s="224"/>
      <c r="G2158" s="224"/>
      <c r="H2158" s="224"/>
      <c r="I2158" s="224"/>
      <c r="J2158" s="224"/>
    </row>
    <row r="2159" spans="1:10">
      <c r="A2159" s="223">
        <v>2159</v>
      </c>
      <c r="B2159" s="225" t="s">
        <v>4542</v>
      </c>
      <c r="C2159" s="226" t="s">
        <v>4541</v>
      </c>
      <c r="D2159" s="224"/>
      <c r="E2159" s="224"/>
      <c r="F2159" s="224"/>
      <c r="G2159" s="224"/>
      <c r="H2159" s="224"/>
      <c r="I2159" s="224"/>
      <c r="J2159" s="224"/>
    </row>
    <row r="2160" spans="1:10">
      <c r="A2160" s="223">
        <v>2160</v>
      </c>
      <c r="B2160" s="225" t="s">
        <v>4543</v>
      </c>
      <c r="C2160" s="226" t="s">
        <v>4541</v>
      </c>
      <c r="D2160" s="224"/>
      <c r="E2160" s="224"/>
      <c r="F2160" s="224"/>
      <c r="G2160" s="224"/>
      <c r="H2160" s="224"/>
      <c r="I2160" s="224"/>
      <c r="J2160" s="224"/>
    </row>
    <row r="2161" spans="1:10">
      <c r="A2161" s="223">
        <v>2161</v>
      </c>
      <c r="B2161" s="225" t="s">
        <v>4544</v>
      </c>
      <c r="C2161" s="226" t="s">
        <v>4545</v>
      </c>
      <c r="D2161" s="224"/>
      <c r="E2161" s="224"/>
      <c r="F2161" s="224"/>
      <c r="G2161" s="224"/>
      <c r="H2161" s="224"/>
      <c r="I2161" s="224"/>
      <c r="J2161" s="224"/>
    </row>
    <row r="2162" spans="1:10">
      <c r="A2162" s="223">
        <v>2162</v>
      </c>
      <c r="B2162" s="225" t="s">
        <v>4546</v>
      </c>
      <c r="C2162" s="226" t="s">
        <v>4545</v>
      </c>
      <c r="D2162" s="224"/>
      <c r="E2162" s="224"/>
      <c r="F2162" s="224"/>
      <c r="G2162" s="224"/>
      <c r="H2162" s="224"/>
      <c r="I2162" s="224"/>
      <c r="J2162" s="224"/>
    </row>
    <row r="2163" spans="1:10">
      <c r="A2163" s="223">
        <v>2163</v>
      </c>
      <c r="B2163" s="225" t="s">
        <v>4547</v>
      </c>
      <c r="C2163" s="226" t="s">
        <v>4545</v>
      </c>
      <c r="D2163" s="224"/>
      <c r="E2163" s="224"/>
      <c r="F2163" s="224"/>
      <c r="G2163" s="224"/>
      <c r="H2163" s="224"/>
      <c r="I2163" s="224"/>
      <c r="J2163" s="224"/>
    </row>
    <row r="2164" spans="1:10">
      <c r="A2164" s="223">
        <v>2164</v>
      </c>
      <c r="B2164" s="225" t="s">
        <v>2190</v>
      </c>
      <c r="C2164" s="226" t="s">
        <v>4548</v>
      </c>
      <c r="D2164" s="224"/>
      <c r="E2164" s="224"/>
      <c r="F2164" s="224"/>
      <c r="G2164" s="224"/>
      <c r="H2164" s="224"/>
      <c r="I2164" s="224"/>
      <c r="J2164" s="224"/>
    </row>
    <row r="2165" spans="1:10">
      <c r="A2165" s="223">
        <v>2165</v>
      </c>
      <c r="B2165" s="225" t="s">
        <v>2191</v>
      </c>
      <c r="C2165" s="226" t="s">
        <v>2193</v>
      </c>
      <c r="D2165" s="224"/>
      <c r="E2165" s="224"/>
      <c r="F2165" s="224"/>
      <c r="G2165" s="224"/>
      <c r="H2165" s="224"/>
      <c r="I2165" s="224"/>
      <c r="J2165" s="224"/>
    </row>
    <row r="2166" spans="1:10">
      <c r="A2166" s="223">
        <v>2166</v>
      </c>
      <c r="B2166" s="225" t="s">
        <v>2192</v>
      </c>
      <c r="C2166" s="226" t="s">
        <v>2193</v>
      </c>
      <c r="D2166" s="224"/>
      <c r="E2166" s="224"/>
      <c r="F2166" s="224"/>
      <c r="G2166" s="224"/>
      <c r="H2166" s="224"/>
      <c r="I2166" s="224"/>
      <c r="J2166" s="224"/>
    </row>
    <row r="2167" spans="1:10">
      <c r="A2167" s="223">
        <v>2167</v>
      </c>
      <c r="B2167" s="225" t="s">
        <v>2194</v>
      </c>
      <c r="C2167" s="226" t="s">
        <v>2193</v>
      </c>
      <c r="D2167" s="224"/>
      <c r="E2167" s="224"/>
      <c r="F2167" s="224"/>
      <c r="G2167" s="224"/>
      <c r="H2167" s="224"/>
      <c r="I2167" s="224"/>
      <c r="J2167" s="224"/>
    </row>
    <row r="2168" spans="1:10">
      <c r="A2168" s="223">
        <v>2168</v>
      </c>
      <c r="B2168" s="225" t="s">
        <v>2195</v>
      </c>
      <c r="C2168" s="226" t="s">
        <v>2193</v>
      </c>
      <c r="D2168" s="224"/>
      <c r="E2168" s="224"/>
      <c r="F2168" s="224"/>
      <c r="G2168" s="224"/>
      <c r="H2168" s="224"/>
      <c r="I2168" s="224"/>
      <c r="J2168" s="224"/>
    </row>
    <row r="2169" spans="1:10">
      <c r="A2169" s="223">
        <v>2169</v>
      </c>
      <c r="B2169" s="225" t="s">
        <v>2196</v>
      </c>
      <c r="C2169" s="226" t="s">
        <v>4549</v>
      </c>
      <c r="D2169" s="224"/>
      <c r="E2169" s="224"/>
      <c r="F2169" s="224"/>
      <c r="G2169" s="224"/>
      <c r="H2169" s="224"/>
      <c r="I2169" s="224"/>
      <c r="J2169" s="224"/>
    </row>
    <row r="2170" spans="1:10">
      <c r="A2170" s="223">
        <v>2170</v>
      </c>
      <c r="B2170" s="225" t="s">
        <v>2197</v>
      </c>
      <c r="C2170" s="226" t="s">
        <v>4549</v>
      </c>
      <c r="D2170" s="224"/>
      <c r="E2170" s="224"/>
      <c r="F2170" s="224"/>
      <c r="G2170" s="224"/>
      <c r="H2170" s="224"/>
      <c r="I2170" s="224"/>
      <c r="J2170" s="224"/>
    </row>
    <row r="2171" spans="1:10">
      <c r="A2171" s="223">
        <v>2171</v>
      </c>
      <c r="B2171" s="225" t="s">
        <v>2198</v>
      </c>
      <c r="C2171" s="226" t="s">
        <v>4549</v>
      </c>
      <c r="D2171" s="224"/>
      <c r="E2171" s="224"/>
      <c r="F2171" s="224"/>
      <c r="G2171" s="224"/>
      <c r="H2171" s="224"/>
      <c r="I2171" s="224"/>
      <c r="J2171" s="224"/>
    </row>
    <row r="2172" spans="1:10">
      <c r="A2172" s="223">
        <v>2172</v>
      </c>
      <c r="B2172" s="225" t="s">
        <v>2199</v>
      </c>
      <c r="C2172" s="226" t="s">
        <v>4549</v>
      </c>
      <c r="D2172" s="224"/>
      <c r="E2172" s="224"/>
      <c r="F2172" s="224"/>
      <c r="G2172" s="224"/>
      <c r="H2172" s="224"/>
      <c r="I2172" s="224"/>
      <c r="J2172" s="224"/>
    </row>
    <row r="2173" spans="1:10">
      <c r="A2173" s="223">
        <v>2173</v>
      </c>
      <c r="B2173" s="225" t="s">
        <v>4550</v>
      </c>
      <c r="C2173" s="226" t="s">
        <v>4551</v>
      </c>
      <c r="D2173" s="224"/>
      <c r="E2173" s="224"/>
      <c r="F2173" s="224"/>
      <c r="G2173" s="224"/>
      <c r="H2173" s="224"/>
      <c r="I2173" s="224"/>
      <c r="J2173" s="224"/>
    </row>
    <row r="2174" spans="1:10">
      <c r="A2174" s="223">
        <v>2174</v>
      </c>
      <c r="B2174" s="225" t="s">
        <v>4552</v>
      </c>
      <c r="C2174" s="226" t="s">
        <v>4551</v>
      </c>
      <c r="D2174" s="224"/>
      <c r="E2174" s="224"/>
      <c r="F2174" s="224"/>
      <c r="G2174" s="224"/>
      <c r="H2174" s="224"/>
      <c r="I2174" s="224"/>
      <c r="J2174" s="224"/>
    </row>
    <row r="2175" spans="1:10">
      <c r="A2175" s="223">
        <v>2175</v>
      </c>
      <c r="B2175" s="225" t="s">
        <v>4553</v>
      </c>
      <c r="C2175" s="226" t="s">
        <v>4551</v>
      </c>
      <c r="D2175" s="224"/>
      <c r="E2175" s="224"/>
      <c r="F2175" s="224"/>
      <c r="G2175" s="224"/>
      <c r="H2175" s="224"/>
      <c r="I2175" s="224"/>
      <c r="J2175" s="224"/>
    </row>
    <row r="2176" spans="1:10">
      <c r="A2176" s="223">
        <v>2176</v>
      </c>
      <c r="B2176" s="225" t="s">
        <v>4554</v>
      </c>
      <c r="C2176" s="226" t="s">
        <v>4551</v>
      </c>
      <c r="D2176" s="224"/>
      <c r="E2176" s="224"/>
      <c r="F2176" s="224"/>
      <c r="G2176" s="224"/>
      <c r="H2176" s="224"/>
      <c r="I2176" s="224"/>
      <c r="J2176" s="224"/>
    </row>
    <row r="2177" spans="1:10">
      <c r="A2177" s="223">
        <v>2177</v>
      </c>
      <c r="B2177" s="225" t="s">
        <v>2200</v>
      </c>
      <c r="C2177" s="226" t="s">
        <v>4555</v>
      </c>
      <c r="D2177" s="224"/>
      <c r="E2177" s="224"/>
      <c r="F2177" s="224"/>
      <c r="G2177" s="224"/>
      <c r="H2177" s="224"/>
      <c r="I2177" s="224"/>
      <c r="J2177" s="224"/>
    </row>
    <row r="2178" spans="1:10">
      <c r="A2178" s="223">
        <v>2178</v>
      </c>
      <c r="B2178" s="225" t="s">
        <v>2201</v>
      </c>
      <c r="C2178" s="226" t="s">
        <v>4556</v>
      </c>
      <c r="D2178" s="224"/>
      <c r="E2178" s="224"/>
      <c r="F2178" s="224"/>
      <c r="G2178" s="224"/>
      <c r="H2178" s="224"/>
      <c r="I2178" s="224"/>
      <c r="J2178" s="224"/>
    </row>
    <row r="2179" spans="1:10">
      <c r="A2179" s="223">
        <v>2179</v>
      </c>
      <c r="B2179" s="225" t="s">
        <v>2202</v>
      </c>
      <c r="C2179" s="226" t="s">
        <v>4556</v>
      </c>
      <c r="D2179" s="224"/>
      <c r="E2179" s="224"/>
      <c r="F2179" s="224"/>
      <c r="G2179" s="224"/>
      <c r="H2179" s="224"/>
      <c r="I2179" s="224"/>
      <c r="J2179" s="224"/>
    </row>
    <row r="2180" spans="1:10">
      <c r="A2180" s="223">
        <v>2180</v>
      </c>
      <c r="B2180" s="225" t="s">
        <v>2203</v>
      </c>
      <c r="C2180" s="226" t="s">
        <v>4556</v>
      </c>
      <c r="D2180" s="224"/>
      <c r="E2180" s="224"/>
      <c r="F2180" s="224"/>
      <c r="G2180" s="224"/>
      <c r="H2180" s="224"/>
      <c r="I2180" s="224"/>
      <c r="J2180" s="224"/>
    </row>
    <row r="2181" spans="1:10">
      <c r="A2181" s="223">
        <v>2181</v>
      </c>
      <c r="B2181" s="225" t="s">
        <v>2204</v>
      </c>
      <c r="C2181" s="226" t="s">
        <v>4556</v>
      </c>
      <c r="D2181" s="224"/>
      <c r="E2181" s="224"/>
      <c r="F2181" s="224"/>
      <c r="G2181" s="224"/>
      <c r="H2181" s="224"/>
      <c r="I2181" s="224"/>
      <c r="J2181" s="224"/>
    </row>
    <row r="2182" spans="1:10">
      <c r="A2182" s="223">
        <v>2182</v>
      </c>
      <c r="B2182" s="225" t="s">
        <v>2205</v>
      </c>
      <c r="C2182" s="226" t="s">
        <v>4557</v>
      </c>
      <c r="D2182" s="224"/>
      <c r="E2182" s="224"/>
      <c r="F2182" s="224"/>
      <c r="G2182" s="224"/>
      <c r="H2182" s="224"/>
      <c r="I2182" s="224"/>
      <c r="J2182" s="224"/>
    </row>
    <row r="2183" spans="1:10">
      <c r="A2183" s="223">
        <v>2183</v>
      </c>
      <c r="B2183" s="225" t="s">
        <v>2206</v>
      </c>
      <c r="C2183" s="226" t="s">
        <v>4557</v>
      </c>
      <c r="D2183" s="224"/>
      <c r="E2183" s="224"/>
      <c r="F2183" s="224"/>
      <c r="G2183" s="224"/>
      <c r="H2183" s="224"/>
      <c r="I2183" s="224"/>
      <c r="J2183" s="224"/>
    </row>
    <row r="2184" spans="1:10">
      <c r="A2184" s="223">
        <v>2184</v>
      </c>
      <c r="B2184" s="225" t="s">
        <v>2207</v>
      </c>
      <c r="C2184" s="226" t="s">
        <v>4558</v>
      </c>
      <c r="D2184" s="224"/>
      <c r="E2184" s="224"/>
      <c r="F2184" s="224"/>
      <c r="G2184" s="224"/>
      <c r="H2184" s="224"/>
      <c r="I2184" s="224"/>
      <c r="J2184" s="224"/>
    </row>
    <row r="2185" spans="1:10">
      <c r="A2185" s="223">
        <v>2185</v>
      </c>
      <c r="B2185" s="225" t="s">
        <v>2208</v>
      </c>
      <c r="C2185" s="226" t="s">
        <v>4558</v>
      </c>
      <c r="D2185" s="224"/>
      <c r="E2185" s="224"/>
      <c r="F2185" s="224"/>
      <c r="G2185" s="224"/>
      <c r="H2185" s="224"/>
      <c r="I2185" s="224"/>
      <c r="J2185" s="224"/>
    </row>
    <row r="2186" spans="1:10">
      <c r="A2186" s="223">
        <v>2186</v>
      </c>
      <c r="B2186" s="225" t="s">
        <v>2209</v>
      </c>
      <c r="C2186" s="226" t="s">
        <v>4559</v>
      </c>
      <c r="D2186" s="224"/>
      <c r="E2186" s="224"/>
      <c r="F2186" s="224"/>
      <c r="G2186" s="224"/>
      <c r="H2186" s="224"/>
      <c r="I2186" s="224"/>
      <c r="J2186" s="224"/>
    </row>
    <row r="2187" spans="1:10">
      <c r="A2187" s="223">
        <v>2187</v>
      </c>
      <c r="B2187" s="225" t="s">
        <v>2210</v>
      </c>
      <c r="C2187" s="226" t="s">
        <v>4559</v>
      </c>
      <c r="D2187" s="224"/>
      <c r="E2187" s="224"/>
      <c r="F2187" s="224"/>
      <c r="G2187" s="224"/>
      <c r="H2187" s="224"/>
      <c r="I2187" s="224"/>
      <c r="J2187" s="224"/>
    </row>
    <row r="2188" spans="1:10">
      <c r="A2188" s="223">
        <v>2188</v>
      </c>
      <c r="B2188" s="225" t="s">
        <v>2211</v>
      </c>
      <c r="C2188" s="226" t="s">
        <v>4560</v>
      </c>
      <c r="D2188" s="224"/>
      <c r="E2188" s="224"/>
      <c r="F2188" s="224"/>
      <c r="G2188" s="224"/>
      <c r="H2188" s="224"/>
      <c r="I2188" s="224"/>
      <c r="J2188" s="224"/>
    </row>
    <row r="2189" spans="1:10">
      <c r="A2189" s="223">
        <v>2189</v>
      </c>
      <c r="B2189" s="225" t="s">
        <v>4561</v>
      </c>
      <c r="C2189" s="226" t="s">
        <v>4562</v>
      </c>
      <c r="D2189" s="224"/>
      <c r="E2189" s="224"/>
      <c r="F2189" s="224"/>
      <c r="G2189" s="224"/>
      <c r="H2189" s="224"/>
      <c r="I2189" s="224"/>
      <c r="J2189" s="224"/>
    </row>
    <row r="2190" spans="1:10">
      <c r="A2190" s="223">
        <v>2190</v>
      </c>
      <c r="B2190" s="225" t="s">
        <v>4563</v>
      </c>
      <c r="C2190" s="226" t="s">
        <v>4564</v>
      </c>
      <c r="D2190" s="224"/>
      <c r="E2190" s="224"/>
      <c r="F2190" s="224"/>
      <c r="G2190" s="224"/>
      <c r="H2190" s="224"/>
      <c r="I2190" s="224"/>
      <c r="J2190" s="224"/>
    </row>
    <row r="2191" spans="1:10">
      <c r="A2191" s="223">
        <v>2191</v>
      </c>
      <c r="B2191" s="225" t="s">
        <v>2212</v>
      </c>
      <c r="C2191" s="226" t="s">
        <v>4565</v>
      </c>
      <c r="D2191" s="224"/>
      <c r="E2191" s="224"/>
      <c r="F2191" s="224"/>
      <c r="G2191" s="224"/>
      <c r="H2191" s="224"/>
      <c r="I2191" s="224"/>
      <c r="J2191" s="224"/>
    </row>
    <row r="2192" spans="1:10">
      <c r="A2192" s="223">
        <v>2192</v>
      </c>
      <c r="B2192" s="225" t="s">
        <v>4566</v>
      </c>
      <c r="C2192" s="226" t="s">
        <v>4567</v>
      </c>
      <c r="D2192" s="224"/>
      <c r="E2192" s="224"/>
      <c r="F2192" s="224"/>
      <c r="G2192" s="224"/>
      <c r="H2192" s="224"/>
      <c r="I2192" s="224"/>
      <c r="J2192" s="224"/>
    </row>
    <row r="2193" spans="1:10">
      <c r="A2193" s="223">
        <v>2193</v>
      </c>
      <c r="B2193" s="225" t="s">
        <v>4568</v>
      </c>
      <c r="C2193" s="226" t="s">
        <v>4569</v>
      </c>
      <c r="D2193" s="224"/>
      <c r="E2193" s="224"/>
      <c r="F2193" s="224"/>
      <c r="G2193" s="224"/>
      <c r="H2193" s="224"/>
      <c r="I2193" s="224"/>
      <c r="J2193" s="224"/>
    </row>
    <row r="2194" spans="1:10">
      <c r="A2194" s="223">
        <v>2194</v>
      </c>
      <c r="B2194" s="225" t="s">
        <v>2213</v>
      </c>
      <c r="C2194" s="226" t="s">
        <v>4570</v>
      </c>
      <c r="D2194" s="224"/>
      <c r="E2194" s="224"/>
      <c r="F2194" s="224"/>
      <c r="G2194" s="224"/>
      <c r="H2194" s="224"/>
      <c r="I2194" s="224"/>
      <c r="J2194" s="224"/>
    </row>
    <row r="2195" spans="1:10">
      <c r="A2195" s="223">
        <v>2195</v>
      </c>
      <c r="B2195" s="225" t="s">
        <v>2214</v>
      </c>
      <c r="C2195" s="226" t="s">
        <v>4571</v>
      </c>
      <c r="D2195" s="224"/>
      <c r="E2195" s="224"/>
      <c r="F2195" s="224"/>
      <c r="G2195" s="224"/>
      <c r="H2195" s="224"/>
      <c r="I2195" s="224"/>
      <c r="J2195" s="224"/>
    </row>
    <row r="2196" spans="1:10">
      <c r="A2196" s="223">
        <v>2196</v>
      </c>
      <c r="B2196" s="225" t="s">
        <v>2215</v>
      </c>
      <c r="C2196" s="226" t="s">
        <v>4572</v>
      </c>
      <c r="D2196" s="224"/>
      <c r="E2196" s="224"/>
      <c r="F2196" s="224"/>
      <c r="G2196" s="224"/>
      <c r="H2196" s="224"/>
      <c r="I2196" s="224"/>
      <c r="J2196" s="224"/>
    </row>
    <row r="2197" spans="1:10">
      <c r="A2197" s="223">
        <v>2197</v>
      </c>
      <c r="B2197" s="225" t="s">
        <v>2216</v>
      </c>
      <c r="C2197" s="226" t="s">
        <v>4573</v>
      </c>
      <c r="D2197" s="224"/>
      <c r="E2197" s="224"/>
      <c r="F2197" s="224"/>
      <c r="G2197" s="224"/>
      <c r="H2197" s="224"/>
      <c r="I2197" s="224"/>
      <c r="J2197" s="224"/>
    </row>
    <row r="2198" spans="1:10">
      <c r="A2198" s="223">
        <v>2198</v>
      </c>
      <c r="B2198" s="225" t="s">
        <v>2217</v>
      </c>
      <c r="C2198" s="226" t="s">
        <v>4573</v>
      </c>
      <c r="D2198" s="224"/>
      <c r="E2198" s="224"/>
      <c r="F2198" s="224"/>
      <c r="G2198" s="224"/>
      <c r="H2198" s="224"/>
      <c r="I2198" s="224"/>
      <c r="J2198" s="224"/>
    </row>
    <row r="2199" spans="1:10">
      <c r="A2199" s="223">
        <v>2199</v>
      </c>
      <c r="B2199" s="225" t="s">
        <v>2218</v>
      </c>
      <c r="C2199" s="226" t="s">
        <v>4573</v>
      </c>
      <c r="D2199" s="224"/>
      <c r="E2199" s="224"/>
      <c r="F2199" s="224"/>
      <c r="G2199" s="224"/>
      <c r="H2199" s="224"/>
      <c r="I2199" s="224"/>
      <c r="J2199" s="224"/>
    </row>
    <row r="2200" spans="1:10">
      <c r="A2200" s="223">
        <v>2200</v>
      </c>
      <c r="B2200" s="225" t="s">
        <v>4574</v>
      </c>
      <c r="C2200" s="226" t="s">
        <v>4575</v>
      </c>
      <c r="D2200" s="224"/>
      <c r="E2200" s="224"/>
      <c r="F2200" s="224"/>
      <c r="G2200" s="224"/>
      <c r="H2200" s="224"/>
      <c r="I2200" s="224"/>
      <c r="J2200" s="224"/>
    </row>
    <row r="2201" spans="1:10">
      <c r="A2201" s="223">
        <v>2201</v>
      </c>
      <c r="B2201" s="225" t="s">
        <v>4576</v>
      </c>
      <c r="C2201" s="226" t="s">
        <v>4577</v>
      </c>
      <c r="D2201" s="224"/>
      <c r="E2201" s="224"/>
      <c r="F2201" s="224"/>
      <c r="G2201" s="224"/>
      <c r="H2201" s="224"/>
      <c r="I2201" s="224"/>
      <c r="J2201" s="224"/>
    </row>
    <row r="2202" spans="1:10">
      <c r="A2202" s="223">
        <v>2202</v>
      </c>
      <c r="B2202" s="225" t="s">
        <v>4578</v>
      </c>
      <c r="C2202" s="226" t="s">
        <v>4579</v>
      </c>
      <c r="D2202" s="224"/>
      <c r="E2202" s="224"/>
      <c r="F2202" s="224"/>
      <c r="G2202" s="224"/>
      <c r="H2202" s="224"/>
      <c r="I2202" s="224"/>
      <c r="J2202" s="224"/>
    </row>
    <row r="2203" spans="1:10">
      <c r="A2203" s="223">
        <v>2203</v>
      </c>
      <c r="B2203" s="225" t="s">
        <v>4580</v>
      </c>
      <c r="C2203" s="226" t="s">
        <v>4581</v>
      </c>
      <c r="D2203" s="224"/>
      <c r="E2203" s="224"/>
      <c r="F2203" s="224"/>
      <c r="G2203" s="224"/>
      <c r="H2203" s="224"/>
      <c r="I2203" s="224"/>
      <c r="J2203" s="224"/>
    </row>
    <row r="2204" spans="1:10">
      <c r="A2204" s="223">
        <v>2204</v>
      </c>
      <c r="B2204" s="225" t="s">
        <v>4582</v>
      </c>
      <c r="C2204" s="226" t="s">
        <v>4583</v>
      </c>
      <c r="D2204" s="224"/>
      <c r="E2204" s="224"/>
      <c r="F2204" s="224"/>
      <c r="G2204" s="224"/>
      <c r="H2204" s="224"/>
      <c r="I2204" s="224"/>
      <c r="J2204" s="224"/>
    </row>
    <row r="2205" spans="1:10">
      <c r="A2205" s="223">
        <v>2205</v>
      </c>
      <c r="B2205" s="225" t="s">
        <v>4584</v>
      </c>
      <c r="C2205" s="226" t="s">
        <v>4583</v>
      </c>
      <c r="D2205" s="224"/>
      <c r="E2205" s="224"/>
      <c r="F2205" s="224"/>
      <c r="G2205" s="224"/>
      <c r="H2205" s="224"/>
      <c r="I2205" s="224"/>
      <c r="J2205" s="224"/>
    </row>
    <row r="2206" spans="1:10">
      <c r="A2206" s="223">
        <v>2206</v>
      </c>
      <c r="B2206" s="225" t="s">
        <v>4585</v>
      </c>
      <c r="C2206" s="226" t="s">
        <v>4583</v>
      </c>
      <c r="D2206" s="224"/>
      <c r="E2206" s="224"/>
      <c r="F2206" s="224"/>
      <c r="G2206" s="224"/>
      <c r="H2206" s="224"/>
      <c r="I2206" s="224"/>
      <c r="J2206" s="224"/>
    </row>
    <row r="2207" spans="1:10">
      <c r="A2207" s="223">
        <v>2207</v>
      </c>
      <c r="B2207" s="225" t="s">
        <v>4586</v>
      </c>
      <c r="C2207" s="226" t="s">
        <v>4583</v>
      </c>
      <c r="D2207" s="224"/>
      <c r="E2207" s="224"/>
      <c r="F2207" s="224"/>
      <c r="G2207" s="224"/>
      <c r="H2207" s="224"/>
      <c r="I2207" s="224"/>
      <c r="J2207" s="224"/>
    </row>
    <row r="2208" spans="1:10">
      <c r="A2208" s="223">
        <v>2208</v>
      </c>
      <c r="B2208" s="225" t="s">
        <v>2219</v>
      </c>
      <c r="C2208" s="226" t="s">
        <v>4587</v>
      </c>
      <c r="D2208" s="224"/>
      <c r="E2208" s="224"/>
      <c r="F2208" s="224"/>
      <c r="G2208" s="224"/>
      <c r="H2208" s="224"/>
      <c r="I2208" s="224"/>
      <c r="J2208" s="224"/>
    </row>
    <row r="2209" spans="1:10">
      <c r="A2209" s="223">
        <v>2209</v>
      </c>
      <c r="B2209" s="225" t="s">
        <v>2220</v>
      </c>
      <c r="C2209" s="226" t="s">
        <v>4587</v>
      </c>
      <c r="D2209" s="224"/>
      <c r="E2209" s="224"/>
      <c r="F2209" s="224"/>
      <c r="G2209" s="224"/>
      <c r="H2209" s="224"/>
      <c r="I2209" s="224"/>
      <c r="J2209" s="224"/>
    </row>
    <row r="2210" spans="1:10">
      <c r="A2210" s="223">
        <v>2210</v>
      </c>
      <c r="B2210" s="225" t="s">
        <v>4588</v>
      </c>
      <c r="C2210" s="226" t="s">
        <v>4587</v>
      </c>
      <c r="D2210" s="224"/>
      <c r="E2210" s="224"/>
      <c r="F2210" s="224"/>
      <c r="G2210" s="224"/>
      <c r="H2210" s="224"/>
      <c r="I2210" s="224"/>
      <c r="J2210" s="224"/>
    </row>
    <row r="2211" spans="1:10">
      <c r="A2211" s="223">
        <v>2211</v>
      </c>
      <c r="B2211" s="225" t="s">
        <v>4589</v>
      </c>
      <c r="C2211" s="226" t="s">
        <v>4587</v>
      </c>
      <c r="D2211" s="224"/>
      <c r="E2211" s="224"/>
      <c r="F2211" s="224"/>
      <c r="G2211" s="224"/>
      <c r="H2211" s="224"/>
      <c r="I2211" s="224"/>
      <c r="J2211" s="224"/>
    </row>
    <row r="2212" spans="1:10">
      <c r="A2212" s="223">
        <v>2212</v>
      </c>
      <c r="B2212" s="225" t="s">
        <v>2221</v>
      </c>
      <c r="C2212" s="226" t="s">
        <v>4590</v>
      </c>
      <c r="D2212" s="224"/>
      <c r="E2212" s="224"/>
      <c r="F2212" s="224"/>
      <c r="G2212" s="224"/>
      <c r="H2212" s="224"/>
      <c r="I2212" s="224"/>
      <c r="J2212" s="224"/>
    </row>
    <row r="2213" spans="1:10">
      <c r="A2213" s="223">
        <v>2213</v>
      </c>
      <c r="B2213" s="225" t="s">
        <v>2222</v>
      </c>
      <c r="C2213" s="226" t="s">
        <v>4591</v>
      </c>
      <c r="D2213" s="224"/>
      <c r="E2213" s="224"/>
      <c r="F2213" s="224"/>
      <c r="G2213" s="224"/>
      <c r="H2213" s="224"/>
      <c r="I2213" s="224"/>
      <c r="J2213" s="224"/>
    </row>
    <row r="2214" spans="1:10">
      <c r="A2214" s="223">
        <v>2214</v>
      </c>
      <c r="B2214" s="225" t="s">
        <v>4592</v>
      </c>
      <c r="C2214" s="226" t="s">
        <v>4593</v>
      </c>
      <c r="D2214" s="224"/>
      <c r="E2214" s="224"/>
      <c r="F2214" s="224"/>
      <c r="G2214" s="224"/>
      <c r="H2214" s="224"/>
      <c r="I2214" s="224"/>
      <c r="J2214" s="224"/>
    </row>
    <row r="2215" spans="1:10">
      <c r="A2215" s="223">
        <v>2215</v>
      </c>
      <c r="B2215" s="225" t="s">
        <v>4594</v>
      </c>
      <c r="C2215" s="226" t="s">
        <v>4595</v>
      </c>
      <c r="D2215" s="224"/>
      <c r="E2215" s="224"/>
      <c r="F2215" s="224"/>
      <c r="G2215" s="224"/>
      <c r="H2215" s="224"/>
      <c r="I2215" s="224"/>
      <c r="J2215" s="224"/>
    </row>
    <row r="2216" spans="1:10">
      <c r="A2216" s="223">
        <v>2216</v>
      </c>
      <c r="B2216" s="225" t="s">
        <v>4596</v>
      </c>
      <c r="C2216" s="226" t="s">
        <v>4597</v>
      </c>
      <c r="D2216" s="224"/>
      <c r="E2216" s="224"/>
      <c r="F2216" s="224"/>
      <c r="G2216" s="224"/>
      <c r="H2216" s="224"/>
      <c r="I2216" s="224"/>
      <c r="J2216" s="224"/>
    </row>
    <row r="2217" spans="1:10" ht="25.5">
      <c r="A2217" s="223">
        <v>2217</v>
      </c>
      <c r="B2217" s="225" t="s">
        <v>4598</v>
      </c>
      <c r="C2217" s="226" t="s">
        <v>4599</v>
      </c>
      <c r="D2217" s="224"/>
      <c r="E2217" s="224"/>
      <c r="F2217" s="224"/>
      <c r="G2217" s="224"/>
      <c r="H2217" s="224"/>
      <c r="I2217" s="224"/>
      <c r="J2217" s="224"/>
    </row>
    <row r="2218" spans="1:10">
      <c r="A2218" s="223">
        <v>2218</v>
      </c>
      <c r="B2218" s="225" t="s">
        <v>4600</v>
      </c>
      <c r="C2218" s="226" t="s">
        <v>4601</v>
      </c>
      <c r="D2218" s="224"/>
      <c r="E2218" s="224"/>
      <c r="F2218" s="224"/>
      <c r="G2218" s="224"/>
      <c r="H2218" s="224"/>
      <c r="I2218" s="224"/>
      <c r="J2218" s="224"/>
    </row>
    <row r="2219" spans="1:10">
      <c r="A2219" s="223">
        <v>2219</v>
      </c>
      <c r="B2219" s="225" t="s">
        <v>4602</v>
      </c>
      <c r="C2219" s="226" t="s">
        <v>4603</v>
      </c>
      <c r="D2219" s="224"/>
      <c r="E2219" s="224"/>
      <c r="F2219" s="224"/>
      <c r="G2219" s="224"/>
      <c r="H2219" s="224"/>
      <c r="I2219" s="224"/>
      <c r="J2219" s="224"/>
    </row>
    <row r="2220" spans="1:10">
      <c r="A2220" s="223">
        <v>2220</v>
      </c>
      <c r="B2220" s="225" t="s">
        <v>4604</v>
      </c>
      <c r="C2220" s="226" t="s">
        <v>4605</v>
      </c>
      <c r="D2220" s="224"/>
      <c r="E2220" s="224"/>
      <c r="F2220" s="224"/>
      <c r="G2220" s="224"/>
      <c r="H2220" s="224"/>
      <c r="I2220" s="224"/>
      <c r="J2220" s="224"/>
    </row>
    <row r="2221" spans="1:10">
      <c r="A2221" s="223">
        <v>2221</v>
      </c>
      <c r="B2221" s="225" t="s">
        <v>4606</v>
      </c>
      <c r="C2221" s="226" t="s">
        <v>4607</v>
      </c>
      <c r="D2221" s="224"/>
      <c r="E2221" s="224"/>
      <c r="F2221" s="224"/>
      <c r="G2221" s="224"/>
      <c r="H2221" s="224"/>
      <c r="I2221" s="224"/>
      <c r="J2221" s="224"/>
    </row>
    <row r="2222" spans="1:10">
      <c r="A2222" s="223">
        <v>2222</v>
      </c>
      <c r="B2222" s="225" t="s">
        <v>4608</v>
      </c>
      <c r="C2222" s="226" t="s">
        <v>4609</v>
      </c>
      <c r="D2222" s="224"/>
      <c r="E2222" s="224"/>
      <c r="F2222" s="224"/>
      <c r="G2222" s="224"/>
      <c r="H2222" s="224"/>
      <c r="I2222" s="224"/>
      <c r="J2222" s="224"/>
    </row>
    <row r="2223" spans="1:10">
      <c r="A2223" s="223">
        <v>2223</v>
      </c>
      <c r="B2223" s="225" t="s">
        <v>4610</v>
      </c>
      <c r="C2223" s="226" t="s">
        <v>4611</v>
      </c>
      <c r="D2223" s="224"/>
      <c r="E2223" s="224"/>
      <c r="F2223" s="224"/>
      <c r="G2223" s="224"/>
      <c r="H2223" s="224"/>
      <c r="I2223" s="224"/>
      <c r="J2223" s="224"/>
    </row>
    <row r="2224" spans="1:10">
      <c r="A2224" s="223">
        <v>2224</v>
      </c>
      <c r="B2224" s="225" t="s">
        <v>4612</v>
      </c>
      <c r="C2224" s="226" t="s">
        <v>4613</v>
      </c>
      <c r="D2224" s="224"/>
      <c r="E2224" s="224"/>
      <c r="F2224" s="224"/>
      <c r="G2224" s="224"/>
      <c r="H2224" s="224"/>
      <c r="I2224" s="224"/>
      <c r="J2224" s="224"/>
    </row>
    <row r="2225" spans="1:10">
      <c r="A2225" s="223">
        <v>2225</v>
      </c>
      <c r="B2225" s="225" t="s">
        <v>4614</v>
      </c>
      <c r="C2225" s="226" t="s">
        <v>4615</v>
      </c>
      <c r="D2225" s="224"/>
      <c r="E2225" s="224"/>
      <c r="F2225" s="224"/>
      <c r="G2225" s="224"/>
      <c r="H2225" s="224"/>
      <c r="I2225" s="224"/>
      <c r="J2225" s="224"/>
    </row>
    <row r="2226" spans="1:10">
      <c r="A2226" s="223">
        <v>2226</v>
      </c>
      <c r="B2226" s="225" t="s">
        <v>4616</v>
      </c>
      <c r="C2226" s="226" t="s">
        <v>4617</v>
      </c>
      <c r="D2226" s="224"/>
      <c r="E2226" s="224"/>
      <c r="F2226" s="224"/>
      <c r="G2226" s="224"/>
      <c r="H2226" s="224"/>
      <c r="I2226" s="224"/>
      <c r="J2226" s="224"/>
    </row>
    <row r="2227" spans="1:10">
      <c r="A2227" s="223">
        <v>2227</v>
      </c>
      <c r="B2227" s="225" t="s">
        <v>4618</v>
      </c>
      <c r="C2227" s="226" t="s">
        <v>4619</v>
      </c>
      <c r="D2227" s="224"/>
      <c r="E2227" s="224"/>
      <c r="F2227" s="224"/>
      <c r="G2227" s="224"/>
      <c r="H2227" s="224"/>
      <c r="I2227" s="224"/>
      <c r="J2227" s="224"/>
    </row>
    <row r="2228" spans="1:10">
      <c r="A2228" s="223">
        <v>2228</v>
      </c>
      <c r="B2228" s="225" t="s">
        <v>4620</v>
      </c>
      <c r="C2228" s="226" t="s">
        <v>4619</v>
      </c>
      <c r="D2228" s="224"/>
      <c r="E2228" s="224"/>
      <c r="F2228" s="224"/>
      <c r="G2228" s="224"/>
      <c r="H2228" s="224"/>
      <c r="I2228" s="224"/>
      <c r="J2228" s="224"/>
    </row>
    <row r="2229" spans="1:10" ht="25.5">
      <c r="A2229" s="223">
        <v>2229</v>
      </c>
      <c r="B2229" s="225" t="s">
        <v>4621</v>
      </c>
      <c r="C2229" s="226" t="s">
        <v>4622</v>
      </c>
      <c r="D2229" s="224"/>
      <c r="E2229" s="224"/>
      <c r="F2229" s="224"/>
      <c r="G2229" s="224"/>
      <c r="H2229" s="224"/>
      <c r="I2229" s="224"/>
      <c r="J2229" s="224"/>
    </row>
    <row r="2230" spans="1:10">
      <c r="A2230" s="223">
        <v>2230</v>
      </c>
      <c r="B2230" s="225" t="s">
        <v>4623</v>
      </c>
      <c r="C2230" s="226" t="s">
        <v>4624</v>
      </c>
      <c r="D2230" s="224"/>
      <c r="E2230" s="224"/>
      <c r="F2230" s="224"/>
      <c r="G2230" s="224"/>
      <c r="H2230" s="224"/>
      <c r="I2230" s="224"/>
      <c r="J2230" s="224"/>
    </row>
    <row r="2231" spans="1:10">
      <c r="A2231" s="223">
        <v>2231</v>
      </c>
      <c r="B2231" s="225" t="s">
        <v>4625</v>
      </c>
      <c r="C2231" s="226" t="s">
        <v>4626</v>
      </c>
      <c r="D2231" s="224"/>
      <c r="E2231" s="224"/>
      <c r="F2231" s="224"/>
      <c r="G2231" s="224"/>
      <c r="H2231" s="224"/>
      <c r="I2231" s="224"/>
      <c r="J2231" s="224"/>
    </row>
    <row r="2232" spans="1:10" ht="25.5">
      <c r="A2232" s="223">
        <v>2232</v>
      </c>
      <c r="B2232" s="225" t="s">
        <v>2223</v>
      </c>
      <c r="C2232" s="226" t="s">
        <v>4627</v>
      </c>
      <c r="D2232" s="224"/>
      <c r="E2232" s="224"/>
      <c r="F2232" s="224"/>
      <c r="G2232" s="224"/>
      <c r="H2232" s="224"/>
      <c r="I2232" s="224"/>
      <c r="J2232" s="224"/>
    </row>
    <row r="2233" spans="1:10">
      <c r="A2233" s="223">
        <v>2233</v>
      </c>
      <c r="B2233" s="225" t="s">
        <v>2224</v>
      </c>
      <c r="C2233" s="226" t="s">
        <v>4628</v>
      </c>
      <c r="D2233" s="224"/>
      <c r="E2233" s="224"/>
      <c r="F2233" s="224"/>
      <c r="G2233" s="224"/>
      <c r="H2233" s="224"/>
      <c r="I2233" s="224"/>
      <c r="J2233" s="224"/>
    </row>
    <row r="2234" spans="1:10">
      <c r="A2234" s="223">
        <v>2234</v>
      </c>
      <c r="B2234" s="225" t="s">
        <v>2225</v>
      </c>
      <c r="C2234" s="226" t="s">
        <v>4628</v>
      </c>
      <c r="D2234" s="224"/>
      <c r="E2234" s="224"/>
      <c r="F2234" s="224"/>
      <c r="G2234" s="224"/>
      <c r="H2234" s="224"/>
      <c r="I2234" s="224"/>
      <c r="J2234" s="224"/>
    </row>
    <row r="2235" spans="1:10">
      <c r="A2235" s="223">
        <v>2235</v>
      </c>
      <c r="B2235" s="225" t="s">
        <v>4629</v>
      </c>
      <c r="C2235" s="226" t="s">
        <v>4630</v>
      </c>
      <c r="D2235" s="224"/>
      <c r="E2235" s="224"/>
      <c r="F2235" s="224"/>
      <c r="G2235" s="224"/>
      <c r="H2235" s="224"/>
      <c r="I2235" s="224"/>
      <c r="J2235" s="224"/>
    </row>
    <row r="2236" spans="1:10">
      <c r="A2236" s="223">
        <v>2236</v>
      </c>
      <c r="B2236" s="225" t="s">
        <v>4631</v>
      </c>
      <c r="C2236" s="226" t="s">
        <v>4632</v>
      </c>
      <c r="D2236" s="224"/>
      <c r="E2236" s="224"/>
      <c r="F2236" s="224"/>
      <c r="G2236" s="224"/>
      <c r="H2236" s="224"/>
      <c r="I2236" s="224"/>
      <c r="J2236" s="224"/>
    </row>
    <row r="2237" spans="1:10">
      <c r="A2237" s="223">
        <v>2237</v>
      </c>
      <c r="B2237" s="225" t="s">
        <v>4633</v>
      </c>
      <c r="C2237" s="226" t="s">
        <v>4634</v>
      </c>
      <c r="D2237" s="224"/>
      <c r="E2237" s="224"/>
      <c r="F2237" s="224"/>
      <c r="G2237" s="224"/>
      <c r="H2237" s="224"/>
      <c r="I2237" s="224"/>
      <c r="J2237" s="224"/>
    </row>
    <row r="2238" spans="1:10">
      <c r="A2238" s="223">
        <v>2238</v>
      </c>
      <c r="B2238" s="225" t="s">
        <v>4635</v>
      </c>
      <c r="C2238" s="226" t="s">
        <v>4634</v>
      </c>
      <c r="D2238" s="224"/>
      <c r="E2238" s="224"/>
      <c r="F2238" s="224"/>
      <c r="G2238" s="224"/>
      <c r="H2238" s="224"/>
      <c r="I2238" s="224"/>
      <c r="J2238" s="224"/>
    </row>
    <row r="2239" spans="1:10">
      <c r="A2239" s="223">
        <v>2239</v>
      </c>
      <c r="B2239" s="225" t="s">
        <v>4636</v>
      </c>
      <c r="C2239" s="226" t="s">
        <v>4637</v>
      </c>
      <c r="D2239" s="224"/>
      <c r="E2239" s="224"/>
      <c r="F2239" s="224"/>
      <c r="G2239" s="224"/>
      <c r="H2239" s="224"/>
      <c r="I2239" s="224"/>
      <c r="J2239" s="224"/>
    </row>
    <row r="2240" spans="1:10">
      <c r="A2240" s="223">
        <v>2240</v>
      </c>
      <c r="B2240" s="225" t="s">
        <v>4638</v>
      </c>
      <c r="C2240" s="226" t="s">
        <v>4639</v>
      </c>
      <c r="D2240" s="224"/>
      <c r="E2240" s="224"/>
      <c r="F2240" s="224"/>
      <c r="G2240" s="224"/>
      <c r="H2240" s="224"/>
      <c r="I2240" s="224"/>
      <c r="J2240" s="224"/>
    </row>
    <row r="2241" spans="1:10">
      <c r="A2241" s="223">
        <v>2241</v>
      </c>
      <c r="B2241" s="225" t="s">
        <v>2226</v>
      </c>
      <c r="C2241" s="226" t="s">
        <v>4640</v>
      </c>
      <c r="D2241" s="224"/>
      <c r="E2241" s="224"/>
      <c r="F2241" s="224"/>
      <c r="G2241" s="224"/>
      <c r="H2241" s="224"/>
      <c r="I2241" s="224"/>
      <c r="J2241" s="224"/>
    </row>
    <row r="2242" spans="1:10">
      <c r="A2242" s="223">
        <v>2242</v>
      </c>
      <c r="B2242" s="225" t="s">
        <v>2227</v>
      </c>
      <c r="C2242" s="226" t="s">
        <v>4640</v>
      </c>
      <c r="D2242" s="224"/>
      <c r="E2242" s="224"/>
      <c r="F2242" s="224"/>
      <c r="G2242" s="224"/>
      <c r="H2242" s="224"/>
      <c r="I2242" s="224"/>
      <c r="J2242" s="224"/>
    </row>
    <row r="2243" spans="1:10">
      <c r="A2243" s="223">
        <v>2243</v>
      </c>
      <c r="B2243" s="225" t="s">
        <v>2228</v>
      </c>
      <c r="C2243" s="226" t="s">
        <v>4640</v>
      </c>
      <c r="D2243" s="224"/>
      <c r="E2243" s="224"/>
      <c r="F2243" s="224"/>
      <c r="G2243" s="224"/>
      <c r="H2243" s="224"/>
      <c r="I2243" s="224"/>
      <c r="J2243" s="224"/>
    </row>
    <row r="2244" spans="1:10">
      <c r="A2244" s="223">
        <v>2244</v>
      </c>
      <c r="B2244" s="225" t="s">
        <v>4641</v>
      </c>
      <c r="C2244" s="226" t="s">
        <v>4642</v>
      </c>
      <c r="D2244" s="224"/>
      <c r="E2244" s="224"/>
      <c r="F2244" s="224"/>
      <c r="G2244" s="224"/>
      <c r="H2244" s="224"/>
      <c r="I2244" s="224"/>
      <c r="J2244" s="224"/>
    </row>
    <row r="2245" spans="1:10">
      <c r="A2245" s="223">
        <v>2245</v>
      </c>
      <c r="B2245" s="225" t="s">
        <v>4643</v>
      </c>
      <c r="C2245" s="226" t="s">
        <v>4644</v>
      </c>
      <c r="D2245" s="224"/>
      <c r="E2245" s="224"/>
      <c r="F2245" s="224"/>
      <c r="G2245" s="224"/>
      <c r="H2245" s="224"/>
      <c r="I2245" s="224"/>
      <c r="J2245" s="224"/>
    </row>
    <row r="2246" spans="1:10">
      <c r="A2246" s="223">
        <v>2246</v>
      </c>
      <c r="B2246" s="225" t="s">
        <v>4645</v>
      </c>
      <c r="C2246" s="226" t="s">
        <v>4646</v>
      </c>
      <c r="D2246" s="224"/>
      <c r="E2246" s="224"/>
      <c r="F2246" s="224"/>
      <c r="G2246" s="224"/>
      <c r="H2246" s="224"/>
      <c r="I2246" s="224"/>
      <c r="J2246" s="224"/>
    </row>
    <row r="2247" spans="1:10">
      <c r="A2247" s="223">
        <v>2247</v>
      </c>
      <c r="B2247" s="225" t="s">
        <v>4647</v>
      </c>
      <c r="C2247" s="226" t="s">
        <v>4648</v>
      </c>
      <c r="D2247" s="224"/>
      <c r="E2247" s="224"/>
      <c r="F2247" s="224"/>
      <c r="G2247" s="224"/>
      <c r="H2247" s="224"/>
      <c r="I2247" s="224"/>
      <c r="J2247" s="224"/>
    </row>
    <row r="2248" spans="1:10">
      <c r="A2248" s="223">
        <v>2248</v>
      </c>
      <c r="B2248" s="225" t="s">
        <v>4649</v>
      </c>
      <c r="C2248" s="226" t="s">
        <v>4650</v>
      </c>
      <c r="D2248" s="224"/>
      <c r="E2248" s="224"/>
      <c r="F2248" s="224"/>
      <c r="G2248" s="224"/>
      <c r="H2248" s="224"/>
      <c r="I2248" s="224"/>
      <c r="J2248" s="224"/>
    </row>
    <row r="2249" spans="1:10">
      <c r="A2249" s="223">
        <v>2249</v>
      </c>
      <c r="B2249" s="225" t="s">
        <v>4651</v>
      </c>
      <c r="C2249" s="226" t="s">
        <v>4650</v>
      </c>
      <c r="D2249" s="224"/>
      <c r="E2249" s="224"/>
      <c r="F2249" s="224"/>
      <c r="G2249" s="224"/>
      <c r="H2249" s="224"/>
      <c r="I2249" s="224"/>
      <c r="J2249" s="224"/>
    </row>
    <row r="2250" spans="1:10">
      <c r="A2250" s="223">
        <v>2250</v>
      </c>
      <c r="B2250" s="225" t="s">
        <v>4652</v>
      </c>
      <c r="C2250" s="226" t="s">
        <v>4650</v>
      </c>
      <c r="D2250" s="224"/>
      <c r="E2250" s="224"/>
      <c r="F2250" s="224"/>
      <c r="G2250" s="224"/>
      <c r="H2250" s="224"/>
      <c r="I2250" s="224"/>
      <c r="J2250" s="224"/>
    </row>
    <row r="2251" spans="1:10">
      <c r="A2251" s="223">
        <v>2251</v>
      </c>
      <c r="B2251" s="225" t="s">
        <v>4653</v>
      </c>
      <c r="C2251" s="226" t="s">
        <v>4650</v>
      </c>
      <c r="D2251" s="224"/>
      <c r="E2251" s="224"/>
      <c r="F2251" s="224"/>
      <c r="G2251" s="224"/>
      <c r="H2251" s="224"/>
      <c r="I2251" s="224"/>
      <c r="J2251" s="224"/>
    </row>
    <row r="2252" spans="1:10">
      <c r="A2252" s="223">
        <v>2252</v>
      </c>
      <c r="B2252" s="225" t="s">
        <v>2229</v>
      </c>
      <c r="C2252" s="226" t="s">
        <v>4654</v>
      </c>
      <c r="D2252" s="224"/>
      <c r="E2252" s="224"/>
      <c r="F2252" s="224"/>
      <c r="G2252" s="224"/>
      <c r="H2252" s="224"/>
      <c r="I2252" s="224"/>
      <c r="J2252" s="224"/>
    </row>
    <row r="2253" spans="1:10">
      <c r="A2253" s="223">
        <v>2253</v>
      </c>
      <c r="B2253" s="225" t="s">
        <v>2230</v>
      </c>
      <c r="C2253" s="226" t="s">
        <v>4655</v>
      </c>
      <c r="D2253" s="224"/>
      <c r="E2253" s="224"/>
      <c r="F2253" s="224"/>
      <c r="G2253" s="224"/>
      <c r="H2253" s="224"/>
      <c r="I2253" s="224"/>
      <c r="J2253" s="224"/>
    </row>
    <row r="2254" spans="1:10">
      <c r="A2254" s="223">
        <v>2254</v>
      </c>
      <c r="B2254" s="225" t="s">
        <v>2231</v>
      </c>
      <c r="C2254" s="226" t="s">
        <v>2232</v>
      </c>
      <c r="D2254" s="224"/>
      <c r="E2254" s="224"/>
      <c r="F2254" s="224"/>
      <c r="G2254" s="224"/>
      <c r="H2254" s="224"/>
      <c r="I2254" s="224"/>
      <c r="J2254" s="224"/>
    </row>
    <row r="2255" spans="1:10">
      <c r="A2255" s="223">
        <v>2255</v>
      </c>
      <c r="B2255" s="225" t="s">
        <v>2233</v>
      </c>
      <c r="C2255" s="226" t="s">
        <v>2232</v>
      </c>
      <c r="D2255" s="224"/>
      <c r="E2255" s="224"/>
      <c r="F2255" s="224"/>
      <c r="G2255" s="224"/>
      <c r="H2255" s="224"/>
      <c r="I2255" s="224"/>
      <c r="J2255" s="224"/>
    </row>
    <row r="2256" spans="1:10">
      <c r="A2256" s="223">
        <v>2256</v>
      </c>
      <c r="B2256" s="225" t="s">
        <v>2234</v>
      </c>
      <c r="C2256" s="226" t="s">
        <v>2232</v>
      </c>
      <c r="D2256" s="224"/>
      <c r="E2256" s="224"/>
      <c r="F2256" s="224"/>
      <c r="G2256" s="224"/>
      <c r="H2256" s="224"/>
      <c r="I2256" s="224"/>
      <c r="J2256" s="224"/>
    </row>
    <row r="2257" spans="1:10">
      <c r="A2257" s="223">
        <v>2257</v>
      </c>
      <c r="B2257" s="225" t="s">
        <v>2235</v>
      </c>
      <c r="C2257" s="226" t="s">
        <v>2238</v>
      </c>
      <c r="D2257" s="224"/>
      <c r="E2257" s="224"/>
      <c r="F2257" s="224"/>
      <c r="G2257" s="224"/>
      <c r="H2257" s="224"/>
      <c r="I2257" s="224"/>
      <c r="J2257" s="224"/>
    </row>
    <row r="2258" spans="1:10">
      <c r="A2258" s="223">
        <v>2258</v>
      </c>
      <c r="B2258" s="225" t="s">
        <v>2236</v>
      </c>
      <c r="C2258" s="226" t="s">
        <v>2238</v>
      </c>
      <c r="D2258" s="224"/>
      <c r="E2258" s="224"/>
      <c r="F2258" s="224"/>
      <c r="G2258" s="224"/>
      <c r="H2258" s="224"/>
      <c r="I2258" s="224"/>
      <c r="J2258" s="224"/>
    </row>
    <row r="2259" spans="1:10">
      <c r="A2259" s="223">
        <v>2259</v>
      </c>
      <c r="B2259" s="225" t="s">
        <v>4656</v>
      </c>
      <c r="C2259" s="226" t="s">
        <v>2238</v>
      </c>
      <c r="D2259" s="224"/>
      <c r="E2259" s="224"/>
      <c r="F2259" s="224"/>
      <c r="G2259" s="224"/>
      <c r="H2259" s="224"/>
      <c r="I2259" s="224"/>
      <c r="J2259" s="224"/>
    </row>
    <row r="2260" spans="1:10">
      <c r="A2260" s="223">
        <v>2260</v>
      </c>
      <c r="B2260" s="225" t="s">
        <v>2237</v>
      </c>
      <c r="C2260" s="226" t="s">
        <v>2241</v>
      </c>
      <c r="D2260" s="224"/>
      <c r="E2260" s="224"/>
      <c r="F2260" s="224"/>
      <c r="G2260" s="224"/>
      <c r="H2260" s="224"/>
      <c r="I2260" s="224"/>
      <c r="J2260" s="224"/>
    </row>
    <row r="2261" spans="1:10">
      <c r="A2261" s="223">
        <v>2261</v>
      </c>
      <c r="B2261" s="225" t="s">
        <v>2239</v>
      </c>
      <c r="C2261" s="226" t="s">
        <v>2241</v>
      </c>
      <c r="D2261" s="224"/>
      <c r="E2261" s="224"/>
      <c r="F2261" s="224"/>
      <c r="G2261" s="224"/>
      <c r="H2261" s="224"/>
      <c r="I2261" s="224"/>
      <c r="J2261" s="224"/>
    </row>
    <row r="2262" spans="1:10">
      <c r="A2262" s="223">
        <v>2262</v>
      </c>
      <c r="B2262" s="225" t="s">
        <v>2240</v>
      </c>
      <c r="C2262" s="226" t="s">
        <v>2241</v>
      </c>
      <c r="D2262" s="224"/>
      <c r="E2262" s="224"/>
      <c r="F2262" s="224"/>
      <c r="G2262" s="224"/>
      <c r="H2262" s="224"/>
      <c r="I2262" s="224"/>
      <c r="J2262" s="224"/>
    </row>
    <row r="2263" spans="1:10">
      <c r="A2263" s="223">
        <v>2263</v>
      </c>
      <c r="B2263" s="225" t="s">
        <v>2242</v>
      </c>
      <c r="C2263" s="226" t="s">
        <v>4657</v>
      </c>
      <c r="D2263" s="224"/>
      <c r="E2263" s="224"/>
      <c r="F2263" s="224"/>
      <c r="G2263" s="224"/>
      <c r="H2263" s="224"/>
      <c r="I2263" s="224"/>
      <c r="J2263" s="224"/>
    </row>
    <row r="2264" spans="1:10">
      <c r="A2264" s="223">
        <v>2264</v>
      </c>
      <c r="B2264" s="225" t="s">
        <v>2243</v>
      </c>
      <c r="C2264" s="226" t="s">
        <v>4657</v>
      </c>
      <c r="D2264" s="224"/>
      <c r="E2264" s="224"/>
      <c r="F2264" s="224"/>
      <c r="G2264" s="224"/>
      <c r="H2264" s="224"/>
      <c r="I2264" s="224"/>
      <c r="J2264" s="224"/>
    </row>
    <row r="2265" spans="1:10">
      <c r="A2265" s="223">
        <v>2265</v>
      </c>
      <c r="B2265" s="225" t="s">
        <v>2244</v>
      </c>
      <c r="C2265" s="226" t="s">
        <v>4657</v>
      </c>
      <c r="D2265" s="224"/>
      <c r="E2265" s="224"/>
      <c r="F2265" s="224"/>
      <c r="G2265" s="224"/>
      <c r="H2265" s="224"/>
      <c r="I2265" s="224"/>
      <c r="J2265" s="224"/>
    </row>
    <row r="2266" spans="1:10">
      <c r="A2266" s="223">
        <v>2266</v>
      </c>
      <c r="B2266" s="225" t="s">
        <v>2245</v>
      </c>
      <c r="C2266" s="226" t="s">
        <v>4658</v>
      </c>
      <c r="D2266" s="224"/>
      <c r="E2266" s="224"/>
      <c r="F2266" s="224"/>
      <c r="G2266" s="224"/>
      <c r="H2266" s="224"/>
      <c r="I2266" s="224"/>
      <c r="J2266" s="224"/>
    </row>
    <row r="2267" spans="1:10">
      <c r="A2267" s="223">
        <v>2267</v>
      </c>
      <c r="B2267" s="225" t="s">
        <v>2246</v>
      </c>
      <c r="C2267" s="226" t="s">
        <v>4659</v>
      </c>
      <c r="D2267" s="224"/>
      <c r="E2267" s="224"/>
      <c r="F2267" s="224"/>
      <c r="G2267" s="224"/>
      <c r="H2267" s="224"/>
      <c r="I2267" s="224"/>
      <c r="J2267" s="224"/>
    </row>
    <row r="2268" spans="1:10">
      <c r="A2268" s="223">
        <v>2268</v>
      </c>
      <c r="B2268" s="225" t="s">
        <v>2247</v>
      </c>
      <c r="C2268" s="226" t="s">
        <v>4659</v>
      </c>
      <c r="D2268" s="224"/>
      <c r="E2268" s="224"/>
      <c r="F2268" s="224"/>
      <c r="G2268" s="224"/>
      <c r="H2268" s="224"/>
      <c r="I2268" s="224"/>
      <c r="J2268" s="224"/>
    </row>
    <row r="2269" spans="1:10">
      <c r="A2269" s="223">
        <v>2269</v>
      </c>
      <c r="B2269" s="225" t="s">
        <v>2248</v>
      </c>
      <c r="C2269" s="226" t="s">
        <v>4659</v>
      </c>
      <c r="D2269" s="224"/>
      <c r="E2269" s="224"/>
      <c r="F2269" s="224"/>
      <c r="G2269" s="224"/>
      <c r="H2269" s="224"/>
      <c r="I2269" s="224"/>
      <c r="J2269" s="224"/>
    </row>
    <row r="2270" spans="1:10">
      <c r="A2270" s="223">
        <v>2270</v>
      </c>
      <c r="B2270" s="225" t="s">
        <v>2249</v>
      </c>
      <c r="C2270" s="226" t="s">
        <v>2250</v>
      </c>
      <c r="D2270" s="224"/>
      <c r="E2270" s="224"/>
      <c r="F2270" s="224"/>
      <c r="G2270" s="224"/>
      <c r="H2270" s="224"/>
      <c r="I2270" s="224"/>
      <c r="J2270" s="224"/>
    </row>
    <row r="2271" spans="1:10">
      <c r="A2271" s="223">
        <v>2271</v>
      </c>
      <c r="B2271" s="225" t="s">
        <v>2251</v>
      </c>
      <c r="C2271" s="226" t="s">
        <v>2250</v>
      </c>
      <c r="D2271" s="224"/>
      <c r="E2271" s="224"/>
      <c r="F2271" s="224"/>
      <c r="G2271" s="224"/>
      <c r="H2271" s="224"/>
      <c r="I2271" s="224"/>
      <c r="J2271" s="224"/>
    </row>
    <row r="2272" spans="1:10">
      <c r="A2272" s="223">
        <v>2272</v>
      </c>
      <c r="B2272" s="225" t="s">
        <v>2252</v>
      </c>
      <c r="C2272" s="226" t="s">
        <v>2250</v>
      </c>
      <c r="D2272" s="224"/>
      <c r="E2272" s="224"/>
      <c r="F2272" s="224"/>
      <c r="G2272" s="224"/>
      <c r="H2272" s="224"/>
      <c r="I2272" s="224"/>
      <c r="J2272" s="224"/>
    </row>
    <row r="2273" spans="1:10" ht="25.5">
      <c r="A2273" s="223">
        <v>2273</v>
      </c>
      <c r="B2273" s="225" t="s">
        <v>2253</v>
      </c>
      <c r="C2273" s="226" t="s">
        <v>4660</v>
      </c>
      <c r="D2273" s="224"/>
      <c r="E2273" s="224"/>
      <c r="F2273" s="224"/>
      <c r="G2273" s="224"/>
      <c r="H2273" s="224"/>
      <c r="I2273" s="224"/>
      <c r="J2273" s="224"/>
    </row>
    <row r="2274" spans="1:10" ht="25.5">
      <c r="A2274" s="223">
        <v>2274</v>
      </c>
      <c r="B2274" s="225" t="s">
        <v>2254</v>
      </c>
      <c r="C2274" s="226" t="s">
        <v>4661</v>
      </c>
      <c r="D2274" s="224"/>
      <c r="E2274" s="224"/>
      <c r="F2274" s="224"/>
      <c r="G2274" s="224"/>
      <c r="H2274" s="224"/>
      <c r="I2274" s="224"/>
      <c r="J2274" s="224"/>
    </row>
    <row r="2275" spans="1:10">
      <c r="A2275" s="223">
        <v>2275</v>
      </c>
      <c r="B2275" s="225" t="s">
        <v>2255</v>
      </c>
      <c r="C2275" s="226" t="s">
        <v>4662</v>
      </c>
      <c r="D2275" s="224"/>
      <c r="E2275" s="224"/>
      <c r="F2275" s="224"/>
      <c r="G2275" s="224"/>
      <c r="H2275" s="224"/>
      <c r="I2275" s="224"/>
      <c r="J2275" s="224"/>
    </row>
    <row r="2276" spans="1:10">
      <c r="A2276" s="223">
        <v>2276</v>
      </c>
      <c r="B2276" s="225" t="s">
        <v>2256</v>
      </c>
      <c r="C2276" s="226" t="s">
        <v>4662</v>
      </c>
      <c r="D2276" s="224"/>
      <c r="E2276" s="224"/>
      <c r="F2276" s="224"/>
      <c r="G2276" s="224"/>
      <c r="H2276" s="224"/>
      <c r="I2276" s="224"/>
      <c r="J2276" s="224"/>
    </row>
    <row r="2277" spans="1:10">
      <c r="A2277" s="223">
        <v>2277</v>
      </c>
      <c r="B2277" s="225" t="s">
        <v>2257</v>
      </c>
      <c r="C2277" s="226" t="s">
        <v>4662</v>
      </c>
      <c r="D2277" s="224"/>
      <c r="E2277" s="224"/>
      <c r="F2277" s="224"/>
      <c r="G2277" s="224"/>
      <c r="H2277" s="224"/>
      <c r="I2277" s="224"/>
      <c r="J2277" s="224"/>
    </row>
    <row r="2278" spans="1:10">
      <c r="A2278" s="223">
        <v>2278</v>
      </c>
      <c r="B2278" s="225" t="s">
        <v>2258</v>
      </c>
      <c r="C2278" s="226" t="s">
        <v>4663</v>
      </c>
      <c r="D2278" s="224"/>
      <c r="E2278" s="224"/>
      <c r="F2278" s="224"/>
      <c r="G2278" s="224"/>
      <c r="H2278" s="224"/>
      <c r="I2278" s="224"/>
      <c r="J2278" s="224"/>
    </row>
    <row r="2279" spans="1:10">
      <c r="A2279" s="223">
        <v>2279</v>
      </c>
      <c r="B2279" s="225" t="s">
        <v>2259</v>
      </c>
      <c r="C2279" s="226" t="s">
        <v>4663</v>
      </c>
      <c r="D2279" s="224"/>
      <c r="E2279" s="224"/>
      <c r="F2279" s="224"/>
      <c r="G2279" s="224"/>
      <c r="H2279" s="224"/>
      <c r="I2279" s="224"/>
      <c r="J2279" s="224"/>
    </row>
    <row r="2280" spans="1:10">
      <c r="A2280" s="223">
        <v>2280</v>
      </c>
      <c r="B2280" s="225" t="s">
        <v>2260</v>
      </c>
      <c r="C2280" s="226" t="s">
        <v>4663</v>
      </c>
      <c r="D2280" s="224"/>
      <c r="E2280" s="224"/>
      <c r="F2280" s="224"/>
      <c r="G2280" s="224"/>
      <c r="H2280" s="224"/>
      <c r="I2280" s="224"/>
      <c r="J2280" s="224"/>
    </row>
    <row r="2281" spans="1:10">
      <c r="A2281" s="223">
        <v>2281</v>
      </c>
      <c r="B2281" s="225" t="s">
        <v>2261</v>
      </c>
      <c r="C2281" s="226" t="s">
        <v>4664</v>
      </c>
      <c r="D2281" s="224"/>
      <c r="E2281" s="224"/>
      <c r="F2281" s="224"/>
      <c r="G2281" s="224"/>
      <c r="H2281" s="224"/>
      <c r="I2281" s="224"/>
      <c r="J2281" s="224"/>
    </row>
    <row r="2282" spans="1:10">
      <c r="A2282" s="223">
        <v>2282</v>
      </c>
      <c r="B2282" s="225" t="s">
        <v>2262</v>
      </c>
      <c r="C2282" s="226" t="s">
        <v>4664</v>
      </c>
      <c r="D2282" s="224"/>
      <c r="E2282" s="224"/>
      <c r="F2282" s="224"/>
      <c r="G2282" s="224"/>
      <c r="H2282" s="224"/>
      <c r="I2282" s="224"/>
      <c r="J2282" s="224"/>
    </row>
    <row r="2283" spans="1:10">
      <c r="A2283" s="223">
        <v>2283</v>
      </c>
      <c r="B2283" s="225" t="s">
        <v>2263</v>
      </c>
      <c r="C2283" s="226" t="s">
        <v>4664</v>
      </c>
      <c r="D2283" s="224"/>
      <c r="E2283" s="224"/>
      <c r="F2283" s="224"/>
      <c r="G2283" s="224"/>
      <c r="H2283" s="224"/>
      <c r="I2283" s="224"/>
      <c r="J2283" s="224"/>
    </row>
    <row r="2284" spans="1:10">
      <c r="A2284" s="223">
        <v>2284</v>
      </c>
      <c r="B2284" s="225" t="s">
        <v>2264</v>
      </c>
      <c r="C2284" s="226" t="s">
        <v>2265</v>
      </c>
      <c r="D2284" s="224"/>
      <c r="E2284" s="224"/>
      <c r="F2284" s="224"/>
      <c r="G2284" s="224"/>
      <c r="H2284" s="224"/>
      <c r="I2284" s="224"/>
      <c r="J2284" s="224"/>
    </row>
    <row r="2285" spans="1:10">
      <c r="A2285" s="223">
        <v>2285</v>
      </c>
      <c r="B2285" s="225" t="s">
        <v>2266</v>
      </c>
      <c r="C2285" s="226" t="s">
        <v>2265</v>
      </c>
      <c r="D2285" s="224"/>
      <c r="E2285" s="224"/>
      <c r="F2285" s="224"/>
      <c r="G2285" s="224"/>
      <c r="H2285" s="224"/>
      <c r="I2285" s="224"/>
      <c r="J2285" s="224"/>
    </row>
    <row r="2286" spans="1:10">
      <c r="A2286" s="223">
        <v>2286</v>
      </c>
      <c r="B2286" s="225" t="s">
        <v>2267</v>
      </c>
      <c r="C2286" s="226" t="s">
        <v>2265</v>
      </c>
      <c r="D2286" s="224"/>
      <c r="E2286" s="224"/>
      <c r="F2286" s="224"/>
      <c r="G2286" s="224"/>
      <c r="H2286" s="224"/>
      <c r="I2286" s="224"/>
      <c r="J2286" s="224"/>
    </row>
    <row r="2287" spans="1:10">
      <c r="A2287" s="223">
        <v>2287</v>
      </c>
      <c r="B2287" s="225" t="s">
        <v>2268</v>
      </c>
      <c r="C2287" s="226" t="s">
        <v>4665</v>
      </c>
      <c r="D2287" s="224"/>
      <c r="E2287" s="224"/>
      <c r="F2287" s="224"/>
      <c r="G2287" s="224"/>
      <c r="H2287" s="224"/>
      <c r="I2287" s="224"/>
      <c r="J2287" s="224"/>
    </row>
    <row r="2288" spans="1:10">
      <c r="A2288" s="223">
        <v>2288</v>
      </c>
      <c r="B2288" s="225" t="s">
        <v>2269</v>
      </c>
      <c r="C2288" s="226" t="s">
        <v>4665</v>
      </c>
      <c r="D2288" s="224"/>
      <c r="E2288" s="224"/>
      <c r="F2288" s="224"/>
      <c r="G2288" s="224"/>
      <c r="H2288" s="224"/>
      <c r="I2288" s="224"/>
      <c r="J2288" s="224"/>
    </row>
    <row r="2289" spans="1:10">
      <c r="A2289" s="223">
        <v>2289</v>
      </c>
      <c r="B2289" s="225" t="s">
        <v>2270</v>
      </c>
      <c r="C2289" s="226" t="s">
        <v>4666</v>
      </c>
      <c r="D2289" s="224"/>
      <c r="E2289" s="224"/>
      <c r="F2289" s="224"/>
      <c r="G2289" s="224"/>
      <c r="H2289" s="224"/>
      <c r="I2289" s="224"/>
      <c r="J2289" s="224"/>
    </row>
    <row r="2290" spans="1:10">
      <c r="A2290" s="223">
        <v>2290</v>
      </c>
      <c r="B2290" s="225" t="s">
        <v>2271</v>
      </c>
      <c r="C2290" s="226" t="s">
        <v>4666</v>
      </c>
      <c r="D2290" s="224"/>
      <c r="E2290" s="224"/>
      <c r="F2290" s="224"/>
      <c r="G2290" s="224"/>
      <c r="H2290" s="224"/>
      <c r="I2290" s="224"/>
      <c r="J2290" s="224"/>
    </row>
    <row r="2291" spans="1:10">
      <c r="A2291" s="223">
        <v>2291</v>
      </c>
      <c r="B2291" s="225" t="s">
        <v>2272</v>
      </c>
      <c r="C2291" s="226" t="s">
        <v>4667</v>
      </c>
      <c r="D2291" s="224"/>
      <c r="E2291" s="224"/>
      <c r="F2291" s="224"/>
      <c r="G2291" s="224"/>
      <c r="H2291" s="224"/>
      <c r="I2291" s="224"/>
      <c r="J2291" s="224"/>
    </row>
    <row r="2292" spans="1:10">
      <c r="A2292" s="223">
        <v>2292</v>
      </c>
      <c r="B2292" s="225" t="s">
        <v>2273</v>
      </c>
      <c r="C2292" s="226" t="s">
        <v>4667</v>
      </c>
      <c r="D2292" s="224"/>
      <c r="E2292" s="224"/>
      <c r="F2292" s="224"/>
      <c r="G2292" s="224"/>
      <c r="H2292" s="224"/>
      <c r="I2292" s="224"/>
      <c r="J2292" s="224"/>
    </row>
    <row r="2293" spans="1:10" ht="25.5">
      <c r="A2293" s="223">
        <v>2293</v>
      </c>
      <c r="B2293" s="225" t="s">
        <v>2274</v>
      </c>
      <c r="C2293" s="226" t="s">
        <v>4668</v>
      </c>
      <c r="D2293" s="224"/>
      <c r="E2293" s="224"/>
      <c r="F2293" s="224"/>
      <c r="G2293" s="224"/>
      <c r="H2293" s="224"/>
      <c r="I2293" s="224"/>
      <c r="J2293" s="224"/>
    </row>
    <row r="2294" spans="1:10">
      <c r="A2294" s="223">
        <v>2294</v>
      </c>
      <c r="B2294" s="225" t="s">
        <v>2275</v>
      </c>
      <c r="C2294" s="226" t="s">
        <v>4669</v>
      </c>
      <c r="D2294" s="224"/>
      <c r="E2294" s="224"/>
      <c r="F2294" s="224"/>
      <c r="G2294" s="224"/>
      <c r="H2294" s="224"/>
      <c r="I2294" s="224"/>
      <c r="J2294" s="224"/>
    </row>
    <row r="2295" spans="1:10">
      <c r="A2295" s="223">
        <v>2295</v>
      </c>
      <c r="B2295" s="225" t="s">
        <v>2276</v>
      </c>
      <c r="C2295" s="226" t="s">
        <v>4669</v>
      </c>
      <c r="D2295" s="224"/>
      <c r="E2295" s="224"/>
      <c r="F2295" s="224"/>
      <c r="G2295" s="224"/>
      <c r="H2295" s="224"/>
      <c r="I2295" s="224"/>
      <c r="J2295" s="224"/>
    </row>
    <row r="2296" spans="1:10">
      <c r="A2296" s="223">
        <v>2296</v>
      </c>
      <c r="B2296" s="225" t="s">
        <v>2277</v>
      </c>
      <c r="C2296" s="226" t="s">
        <v>4669</v>
      </c>
      <c r="D2296" s="224"/>
      <c r="E2296" s="224"/>
      <c r="F2296" s="224"/>
      <c r="G2296" s="224"/>
      <c r="H2296" s="224"/>
      <c r="I2296" s="224"/>
      <c r="J2296" s="224"/>
    </row>
    <row r="2297" spans="1:10">
      <c r="A2297" s="223">
        <v>2297</v>
      </c>
      <c r="B2297" s="225" t="s">
        <v>2278</v>
      </c>
      <c r="C2297" s="226" t="s">
        <v>4669</v>
      </c>
      <c r="D2297" s="224"/>
      <c r="E2297" s="224"/>
      <c r="F2297" s="224"/>
      <c r="G2297" s="224"/>
      <c r="H2297" s="224"/>
      <c r="I2297" s="224"/>
      <c r="J2297" s="224"/>
    </row>
    <row r="2298" spans="1:10">
      <c r="A2298" s="223">
        <v>2298</v>
      </c>
      <c r="B2298" s="225" t="s">
        <v>2279</v>
      </c>
      <c r="C2298" s="226" t="s">
        <v>4670</v>
      </c>
      <c r="D2298" s="224"/>
      <c r="E2298" s="224"/>
      <c r="F2298" s="224"/>
      <c r="G2298" s="224"/>
      <c r="H2298" s="224"/>
      <c r="I2298" s="224"/>
      <c r="J2298" s="224"/>
    </row>
    <row r="2299" spans="1:10">
      <c r="A2299" s="223">
        <v>2299</v>
      </c>
      <c r="B2299" s="225" t="s">
        <v>2280</v>
      </c>
      <c r="C2299" s="226" t="s">
        <v>4670</v>
      </c>
      <c r="D2299" s="224"/>
      <c r="E2299" s="224"/>
      <c r="F2299" s="224"/>
      <c r="G2299" s="224"/>
      <c r="H2299" s="224"/>
      <c r="I2299" s="224"/>
      <c r="J2299" s="224"/>
    </row>
    <row r="2300" spans="1:10">
      <c r="A2300" s="223">
        <v>2300</v>
      </c>
      <c r="B2300" s="225" t="s">
        <v>2281</v>
      </c>
      <c r="C2300" s="226" t="s">
        <v>4670</v>
      </c>
      <c r="D2300" s="224"/>
      <c r="E2300" s="224"/>
      <c r="F2300" s="224"/>
      <c r="G2300" s="224"/>
      <c r="H2300" s="224"/>
      <c r="I2300" s="224"/>
      <c r="J2300" s="224"/>
    </row>
    <row r="2301" spans="1:10">
      <c r="A2301" s="223">
        <v>2301</v>
      </c>
      <c r="B2301" s="225" t="s">
        <v>2282</v>
      </c>
      <c r="C2301" s="226" t="s">
        <v>4670</v>
      </c>
      <c r="D2301" s="224"/>
      <c r="E2301" s="224"/>
      <c r="F2301" s="224"/>
      <c r="G2301" s="224"/>
      <c r="H2301" s="224"/>
      <c r="I2301" s="224"/>
      <c r="J2301" s="224"/>
    </row>
    <row r="2302" spans="1:10">
      <c r="A2302" s="223">
        <v>2302</v>
      </c>
      <c r="B2302" s="225" t="s">
        <v>4671</v>
      </c>
      <c r="C2302" s="226" t="s">
        <v>4672</v>
      </c>
      <c r="D2302" s="224"/>
      <c r="E2302" s="224"/>
      <c r="F2302" s="224"/>
      <c r="G2302" s="224"/>
      <c r="H2302" s="224"/>
      <c r="I2302" s="224"/>
      <c r="J2302" s="224"/>
    </row>
    <row r="2303" spans="1:10">
      <c r="A2303" s="223">
        <v>2303</v>
      </c>
      <c r="B2303" s="225" t="s">
        <v>4673</v>
      </c>
      <c r="C2303" s="226" t="s">
        <v>2305</v>
      </c>
      <c r="D2303" s="224"/>
      <c r="E2303" s="224"/>
      <c r="F2303" s="224"/>
      <c r="G2303" s="224"/>
      <c r="H2303" s="224"/>
      <c r="I2303" s="224"/>
      <c r="J2303" s="224"/>
    </row>
    <row r="2304" spans="1:10">
      <c r="A2304" s="223">
        <v>2304</v>
      </c>
      <c r="B2304" s="225" t="s">
        <v>4674</v>
      </c>
      <c r="C2304" s="226" t="s">
        <v>2305</v>
      </c>
      <c r="D2304" s="224"/>
      <c r="E2304" s="224"/>
      <c r="F2304" s="224"/>
      <c r="G2304" s="224"/>
      <c r="H2304" s="224"/>
      <c r="I2304" s="224"/>
      <c r="J2304" s="224"/>
    </row>
    <row r="2305" spans="1:10">
      <c r="A2305" s="223">
        <v>2305</v>
      </c>
      <c r="B2305" s="225" t="s">
        <v>4675</v>
      </c>
      <c r="C2305" s="226" t="s">
        <v>2305</v>
      </c>
      <c r="D2305" s="224"/>
      <c r="E2305" s="224"/>
      <c r="F2305" s="224"/>
      <c r="G2305" s="224"/>
      <c r="H2305" s="224"/>
      <c r="I2305" s="224"/>
      <c r="J2305" s="224"/>
    </row>
    <row r="2306" spans="1:10">
      <c r="A2306" s="223">
        <v>2306</v>
      </c>
      <c r="B2306" s="225" t="s">
        <v>4676</v>
      </c>
      <c r="C2306" s="226" t="s">
        <v>4677</v>
      </c>
      <c r="D2306" s="224"/>
      <c r="E2306" s="224"/>
      <c r="F2306" s="224"/>
      <c r="G2306" s="224"/>
      <c r="H2306" s="224"/>
      <c r="I2306" s="224"/>
      <c r="J2306" s="224"/>
    </row>
    <row r="2307" spans="1:10">
      <c r="A2307" s="223">
        <v>2307</v>
      </c>
      <c r="B2307" s="225" t="s">
        <v>4678</v>
      </c>
      <c r="C2307" s="226" t="s">
        <v>4677</v>
      </c>
      <c r="D2307" s="224"/>
      <c r="E2307" s="224"/>
      <c r="F2307" s="224"/>
      <c r="G2307" s="224"/>
      <c r="H2307" s="224"/>
      <c r="I2307" s="224"/>
      <c r="J2307" s="224"/>
    </row>
    <row r="2308" spans="1:10">
      <c r="A2308" s="223">
        <v>2308</v>
      </c>
      <c r="B2308" s="225" t="s">
        <v>4679</v>
      </c>
      <c r="C2308" s="226" t="s">
        <v>4677</v>
      </c>
      <c r="D2308" s="224"/>
      <c r="E2308" s="224"/>
      <c r="F2308" s="224"/>
      <c r="G2308" s="224"/>
      <c r="H2308" s="224"/>
      <c r="I2308" s="224"/>
      <c r="J2308" s="224"/>
    </row>
    <row r="2309" spans="1:10">
      <c r="A2309" s="223">
        <v>2309</v>
      </c>
      <c r="B2309" s="225" t="s">
        <v>2283</v>
      </c>
      <c r="C2309" s="226" t="s">
        <v>4680</v>
      </c>
      <c r="D2309" s="224"/>
      <c r="E2309" s="224"/>
      <c r="F2309" s="224"/>
      <c r="G2309" s="224"/>
      <c r="H2309" s="224"/>
      <c r="I2309" s="224"/>
      <c r="J2309" s="224"/>
    </row>
    <row r="2310" spans="1:10">
      <c r="A2310" s="223">
        <v>2310</v>
      </c>
      <c r="B2310" s="225" t="s">
        <v>2284</v>
      </c>
      <c r="C2310" s="226" t="s">
        <v>4681</v>
      </c>
      <c r="D2310" s="224"/>
      <c r="E2310" s="224"/>
      <c r="F2310" s="224"/>
      <c r="G2310" s="224"/>
      <c r="H2310" s="224"/>
      <c r="I2310" s="224"/>
      <c r="J2310" s="224"/>
    </row>
    <row r="2311" spans="1:10">
      <c r="A2311" s="223">
        <v>2311</v>
      </c>
      <c r="B2311" s="225" t="s">
        <v>2285</v>
      </c>
      <c r="C2311" s="226" t="s">
        <v>4681</v>
      </c>
      <c r="D2311" s="224"/>
      <c r="E2311" s="224"/>
      <c r="F2311" s="224"/>
      <c r="G2311" s="224"/>
      <c r="H2311" s="224"/>
      <c r="I2311" s="224"/>
      <c r="J2311" s="224"/>
    </row>
    <row r="2312" spans="1:10">
      <c r="A2312" s="223">
        <v>2312</v>
      </c>
      <c r="B2312" s="225" t="s">
        <v>2286</v>
      </c>
      <c r="C2312" s="226" t="s">
        <v>4681</v>
      </c>
      <c r="D2312" s="224"/>
      <c r="E2312" s="224"/>
      <c r="F2312" s="224"/>
      <c r="G2312" s="224"/>
      <c r="H2312" s="224"/>
      <c r="I2312" s="224"/>
      <c r="J2312" s="224"/>
    </row>
    <row r="2313" spans="1:10">
      <c r="A2313" s="223">
        <v>2313</v>
      </c>
      <c r="B2313" s="225" t="s">
        <v>4682</v>
      </c>
      <c r="C2313" s="226" t="s">
        <v>4683</v>
      </c>
      <c r="D2313" s="224"/>
      <c r="E2313" s="224"/>
      <c r="F2313" s="224"/>
      <c r="G2313" s="224"/>
      <c r="H2313" s="224"/>
      <c r="I2313" s="224"/>
      <c r="J2313" s="224"/>
    </row>
    <row r="2314" spans="1:10">
      <c r="A2314" s="223">
        <v>2314</v>
      </c>
      <c r="B2314" s="225" t="s">
        <v>4684</v>
      </c>
      <c r="C2314" s="226" t="s">
        <v>4685</v>
      </c>
      <c r="D2314" s="224"/>
      <c r="E2314" s="224"/>
      <c r="F2314" s="224"/>
      <c r="G2314" s="224"/>
      <c r="H2314" s="224"/>
      <c r="I2314" s="224"/>
      <c r="J2314" s="224"/>
    </row>
    <row r="2315" spans="1:10">
      <c r="A2315" s="223">
        <v>2315</v>
      </c>
      <c r="B2315" s="225" t="s">
        <v>4686</v>
      </c>
      <c r="C2315" s="226" t="s">
        <v>4687</v>
      </c>
      <c r="D2315" s="224"/>
      <c r="E2315" s="224"/>
      <c r="F2315" s="224"/>
      <c r="G2315" s="224"/>
      <c r="H2315" s="224"/>
      <c r="I2315" s="224"/>
      <c r="J2315" s="224"/>
    </row>
    <row r="2316" spans="1:10" ht="25.5">
      <c r="A2316" s="223">
        <v>2316</v>
      </c>
      <c r="B2316" s="225" t="s">
        <v>2287</v>
      </c>
      <c r="C2316" s="226" t="s">
        <v>4688</v>
      </c>
      <c r="D2316" s="224"/>
      <c r="E2316" s="224"/>
      <c r="F2316" s="224"/>
      <c r="G2316" s="224"/>
      <c r="H2316" s="224"/>
      <c r="I2316" s="224"/>
      <c r="J2316" s="224"/>
    </row>
    <row r="2317" spans="1:10" ht="25.5">
      <c r="A2317" s="223">
        <v>2317</v>
      </c>
      <c r="B2317" s="225" t="s">
        <v>2288</v>
      </c>
      <c r="C2317" s="226" t="s">
        <v>4688</v>
      </c>
      <c r="D2317" s="224"/>
      <c r="E2317" s="224"/>
      <c r="F2317" s="224"/>
      <c r="G2317" s="224"/>
      <c r="H2317" s="224"/>
      <c r="I2317" s="224"/>
      <c r="J2317" s="224"/>
    </row>
    <row r="2318" spans="1:10" ht="25.5">
      <c r="A2318" s="223">
        <v>2318</v>
      </c>
      <c r="B2318" s="225" t="s">
        <v>2289</v>
      </c>
      <c r="C2318" s="226" t="s">
        <v>4688</v>
      </c>
      <c r="D2318" s="224"/>
      <c r="E2318" s="224"/>
      <c r="F2318" s="224"/>
      <c r="G2318" s="224"/>
      <c r="H2318" s="224"/>
      <c r="I2318" s="224"/>
      <c r="J2318" s="224"/>
    </row>
    <row r="2319" spans="1:10" ht="25.5">
      <c r="A2319" s="223">
        <v>2319</v>
      </c>
      <c r="B2319" s="225" t="s">
        <v>2290</v>
      </c>
      <c r="C2319" s="226" t="s">
        <v>4688</v>
      </c>
      <c r="D2319" s="224"/>
      <c r="E2319" s="224"/>
      <c r="F2319" s="224"/>
      <c r="G2319" s="224"/>
      <c r="H2319" s="224"/>
      <c r="I2319" s="224"/>
      <c r="J2319" s="224"/>
    </row>
    <row r="2320" spans="1:10">
      <c r="A2320" s="223">
        <v>2320</v>
      </c>
      <c r="B2320" s="225" t="s">
        <v>2291</v>
      </c>
      <c r="C2320" s="226" t="s">
        <v>4689</v>
      </c>
      <c r="D2320" s="224"/>
      <c r="E2320" s="224"/>
      <c r="F2320" s="224"/>
      <c r="G2320" s="224"/>
      <c r="H2320" s="224"/>
      <c r="I2320" s="224"/>
      <c r="J2320" s="224"/>
    </row>
    <row r="2321" spans="1:10">
      <c r="A2321" s="223">
        <v>2321</v>
      </c>
      <c r="B2321" s="225" t="s">
        <v>2292</v>
      </c>
      <c r="C2321" s="226" t="s">
        <v>4689</v>
      </c>
      <c r="D2321" s="224"/>
      <c r="E2321" s="224"/>
      <c r="F2321" s="224"/>
      <c r="G2321" s="224"/>
      <c r="H2321" s="224"/>
      <c r="I2321" s="224"/>
      <c r="J2321" s="224"/>
    </row>
    <row r="2322" spans="1:10">
      <c r="A2322" s="223">
        <v>2322</v>
      </c>
      <c r="B2322" s="225" t="s">
        <v>2293</v>
      </c>
      <c r="C2322" s="226" t="s">
        <v>4690</v>
      </c>
      <c r="D2322" s="224"/>
      <c r="E2322" s="224"/>
      <c r="F2322" s="224"/>
      <c r="G2322" s="224"/>
      <c r="H2322" s="224"/>
      <c r="I2322" s="224"/>
      <c r="J2322" s="224"/>
    </row>
    <row r="2323" spans="1:10">
      <c r="A2323" s="223">
        <v>2323</v>
      </c>
      <c r="B2323" s="225" t="s">
        <v>2294</v>
      </c>
      <c r="C2323" s="226" t="s">
        <v>4690</v>
      </c>
      <c r="D2323" s="224"/>
      <c r="E2323" s="224"/>
      <c r="F2323" s="224"/>
      <c r="G2323" s="224"/>
      <c r="H2323" s="224"/>
      <c r="I2323" s="224"/>
      <c r="J2323" s="224"/>
    </row>
    <row r="2324" spans="1:10">
      <c r="A2324" s="223">
        <v>2324</v>
      </c>
      <c r="B2324" s="225" t="s">
        <v>2295</v>
      </c>
      <c r="C2324" s="226" t="s">
        <v>4691</v>
      </c>
      <c r="D2324" s="224"/>
      <c r="E2324" s="224"/>
      <c r="F2324" s="224"/>
      <c r="G2324" s="224"/>
      <c r="H2324" s="224"/>
      <c r="I2324" s="224"/>
      <c r="J2324" s="224"/>
    </row>
    <row r="2325" spans="1:10">
      <c r="A2325" s="223">
        <v>2325</v>
      </c>
      <c r="B2325" s="225" t="s">
        <v>2296</v>
      </c>
      <c r="C2325" s="226" t="s">
        <v>4691</v>
      </c>
      <c r="D2325" s="224"/>
      <c r="E2325" s="224"/>
      <c r="F2325" s="224"/>
      <c r="G2325" s="224"/>
      <c r="H2325" s="224"/>
      <c r="I2325" s="224"/>
      <c r="J2325" s="224"/>
    </row>
    <row r="2326" spans="1:10">
      <c r="A2326" s="223">
        <v>2326</v>
      </c>
      <c r="B2326" s="225" t="s">
        <v>2297</v>
      </c>
      <c r="C2326" s="226" t="s">
        <v>4692</v>
      </c>
      <c r="D2326" s="224"/>
      <c r="E2326" s="224"/>
      <c r="F2326" s="224"/>
      <c r="G2326" s="224"/>
      <c r="H2326" s="224"/>
      <c r="I2326" s="224"/>
      <c r="J2326" s="224"/>
    </row>
    <row r="2327" spans="1:10">
      <c r="A2327" s="223">
        <v>2327</v>
      </c>
      <c r="B2327" s="225" t="s">
        <v>4693</v>
      </c>
      <c r="C2327" s="226" t="s">
        <v>4692</v>
      </c>
      <c r="D2327" s="224"/>
      <c r="E2327" s="224"/>
      <c r="F2327" s="224"/>
      <c r="G2327" s="224"/>
      <c r="H2327" s="224"/>
      <c r="I2327" s="224"/>
      <c r="J2327" s="224"/>
    </row>
    <row r="2328" spans="1:10">
      <c r="A2328" s="223">
        <v>2328</v>
      </c>
      <c r="B2328" s="225" t="s">
        <v>2298</v>
      </c>
      <c r="C2328" s="226" t="s">
        <v>4694</v>
      </c>
      <c r="D2328" s="224"/>
      <c r="E2328" s="224"/>
      <c r="F2328" s="224"/>
      <c r="G2328" s="224"/>
      <c r="H2328" s="224"/>
      <c r="I2328" s="224"/>
      <c r="J2328" s="224"/>
    </row>
    <row r="2329" spans="1:10">
      <c r="A2329" s="223">
        <v>2329</v>
      </c>
      <c r="B2329" s="225" t="s">
        <v>4695</v>
      </c>
      <c r="C2329" s="226" t="s">
        <v>4696</v>
      </c>
      <c r="D2329" s="224"/>
      <c r="E2329" s="224"/>
      <c r="F2329" s="224"/>
      <c r="G2329" s="224"/>
      <c r="H2329" s="224"/>
      <c r="I2329" s="224"/>
      <c r="J2329" s="224"/>
    </row>
    <row r="2330" spans="1:10">
      <c r="A2330" s="223">
        <v>2330</v>
      </c>
      <c r="B2330" s="225" t="s">
        <v>4697</v>
      </c>
      <c r="C2330" s="226" t="s">
        <v>4696</v>
      </c>
      <c r="D2330" s="224"/>
      <c r="E2330" s="224"/>
      <c r="F2330" s="224"/>
      <c r="G2330" s="224"/>
      <c r="H2330" s="224"/>
      <c r="I2330" s="224"/>
      <c r="J2330" s="224"/>
    </row>
    <row r="2331" spans="1:10">
      <c r="A2331" s="223">
        <v>2331</v>
      </c>
      <c r="B2331" s="225" t="s">
        <v>4698</v>
      </c>
      <c r="C2331" s="226" t="s">
        <v>4696</v>
      </c>
      <c r="D2331" s="224"/>
      <c r="E2331" s="224"/>
      <c r="F2331" s="224"/>
      <c r="G2331" s="224"/>
      <c r="H2331" s="224"/>
      <c r="I2331" s="224"/>
      <c r="J2331" s="224"/>
    </row>
    <row r="2332" spans="1:10">
      <c r="A2332" s="223">
        <v>2332</v>
      </c>
      <c r="B2332" s="225" t="s">
        <v>4699</v>
      </c>
      <c r="C2332" s="226" t="s">
        <v>4696</v>
      </c>
      <c r="D2332" s="224"/>
      <c r="E2332" s="224"/>
      <c r="F2332" s="224"/>
      <c r="G2332" s="224"/>
      <c r="H2332" s="224"/>
      <c r="I2332" s="224"/>
      <c r="J2332" s="224"/>
    </row>
    <row r="2333" spans="1:10">
      <c r="A2333" s="223">
        <v>2333</v>
      </c>
      <c r="B2333" s="225" t="s">
        <v>4700</v>
      </c>
      <c r="C2333" s="226" t="s">
        <v>4701</v>
      </c>
      <c r="D2333" s="224"/>
      <c r="E2333" s="224"/>
      <c r="F2333" s="224"/>
      <c r="G2333" s="224"/>
      <c r="H2333" s="224"/>
      <c r="I2333" s="224"/>
      <c r="J2333" s="224"/>
    </row>
    <row r="2334" spans="1:10">
      <c r="A2334" s="223">
        <v>2334</v>
      </c>
      <c r="B2334" s="225" t="s">
        <v>4702</v>
      </c>
      <c r="C2334" s="226" t="s">
        <v>4701</v>
      </c>
      <c r="D2334" s="224"/>
      <c r="E2334" s="224"/>
      <c r="F2334" s="224"/>
      <c r="G2334" s="224"/>
      <c r="H2334" s="224"/>
      <c r="I2334" s="224"/>
      <c r="J2334" s="224"/>
    </row>
    <row r="2335" spans="1:10">
      <c r="A2335" s="223">
        <v>2335</v>
      </c>
      <c r="B2335" s="225" t="s">
        <v>4703</v>
      </c>
      <c r="C2335" s="226" t="s">
        <v>4704</v>
      </c>
      <c r="D2335" s="224"/>
      <c r="E2335" s="224"/>
      <c r="F2335" s="224"/>
      <c r="G2335" s="224"/>
      <c r="H2335" s="224"/>
      <c r="I2335" s="224"/>
      <c r="J2335" s="224"/>
    </row>
    <row r="2336" spans="1:10">
      <c r="A2336" s="223">
        <v>2336</v>
      </c>
      <c r="B2336" s="225" t="s">
        <v>4705</v>
      </c>
      <c r="C2336" s="226" t="s">
        <v>4704</v>
      </c>
      <c r="D2336" s="224"/>
      <c r="E2336" s="224"/>
      <c r="F2336" s="224"/>
      <c r="G2336" s="224"/>
      <c r="H2336" s="224"/>
      <c r="I2336" s="224"/>
      <c r="J2336" s="224"/>
    </row>
    <row r="2337" spans="1:10">
      <c r="A2337" s="223">
        <v>2337</v>
      </c>
      <c r="B2337" s="225" t="s">
        <v>4706</v>
      </c>
      <c r="C2337" s="226" t="s">
        <v>4707</v>
      </c>
      <c r="D2337" s="224"/>
      <c r="E2337" s="224"/>
      <c r="F2337" s="224"/>
      <c r="G2337" s="224"/>
      <c r="H2337" s="224"/>
      <c r="I2337" s="224"/>
      <c r="J2337" s="224"/>
    </row>
    <row r="2338" spans="1:10">
      <c r="A2338" s="223">
        <v>2338</v>
      </c>
      <c r="B2338" s="225" t="s">
        <v>4708</v>
      </c>
      <c r="C2338" s="226" t="s">
        <v>4707</v>
      </c>
      <c r="D2338" s="224"/>
      <c r="E2338" s="224"/>
      <c r="F2338" s="224"/>
      <c r="G2338" s="224"/>
      <c r="H2338" s="224"/>
      <c r="I2338" s="224"/>
      <c r="J2338" s="224"/>
    </row>
    <row r="2339" spans="1:10">
      <c r="A2339" s="223">
        <v>2339</v>
      </c>
      <c r="B2339" s="225" t="s">
        <v>4709</v>
      </c>
      <c r="C2339" s="226" t="s">
        <v>4710</v>
      </c>
      <c r="D2339" s="224"/>
      <c r="E2339" s="224"/>
      <c r="F2339" s="224"/>
      <c r="G2339" s="224"/>
      <c r="H2339" s="224"/>
      <c r="I2339" s="224"/>
      <c r="J2339" s="224"/>
    </row>
    <row r="2340" spans="1:10">
      <c r="A2340" s="223">
        <v>2340</v>
      </c>
      <c r="B2340" s="225" t="s">
        <v>4711</v>
      </c>
      <c r="C2340" s="226" t="s">
        <v>4710</v>
      </c>
      <c r="D2340" s="224"/>
      <c r="E2340" s="224"/>
      <c r="F2340" s="224"/>
      <c r="G2340" s="224"/>
      <c r="H2340" s="224"/>
      <c r="I2340" s="224"/>
      <c r="J2340" s="224"/>
    </row>
    <row r="2341" spans="1:10">
      <c r="A2341" s="223">
        <v>2341</v>
      </c>
      <c r="B2341" s="225" t="s">
        <v>4712</v>
      </c>
      <c r="C2341" s="226" t="s">
        <v>4710</v>
      </c>
      <c r="D2341" s="224"/>
      <c r="E2341" s="224"/>
      <c r="F2341" s="224"/>
      <c r="G2341" s="224"/>
      <c r="H2341" s="224"/>
      <c r="I2341" s="224"/>
      <c r="J2341" s="224"/>
    </row>
    <row r="2342" spans="1:10">
      <c r="A2342" s="223">
        <v>2342</v>
      </c>
      <c r="B2342" s="225" t="s">
        <v>4713</v>
      </c>
      <c r="C2342" s="226" t="s">
        <v>2299</v>
      </c>
      <c r="D2342" s="224"/>
      <c r="E2342" s="224"/>
      <c r="F2342" s="224"/>
      <c r="G2342" s="224"/>
      <c r="H2342" s="224"/>
      <c r="I2342" s="224"/>
      <c r="J2342" s="224"/>
    </row>
    <row r="2343" spans="1:10" ht="25.5">
      <c r="A2343" s="223">
        <v>2343</v>
      </c>
      <c r="B2343" s="225" t="s">
        <v>4714</v>
      </c>
      <c r="C2343" s="226" t="s">
        <v>4715</v>
      </c>
      <c r="D2343" s="224"/>
      <c r="E2343" s="224"/>
      <c r="F2343" s="224"/>
      <c r="G2343" s="224"/>
      <c r="H2343" s="224"/>
      <c r="I2343" s="224"/>
      <c r="J2343" s="224"/>
    </row>
    <row r="2344" spans="1:10">
      <c r="A2344" s="223">
        <v>2344</v>
      </c>
      <c r="B2344" s="225" t="s">
        <v>2300</v>
      </c>
      <c r="C2344" s="226" t="s">
        <v>4716</v>
      </c>
      <c r="D2344" s="224"/>
      <c r="E2344" s="224"/>
      <c r="F2344" s="224"/>
      <c r="G2344" s="224"/>
      <c r="H2344" s="224"/>
      <c r="I2344" s="224"/>
      <c r="J2344" s="224"/>
    </row>
    <row r="2345" spans="1:10">
      <c r="A2345" s="223">
        <v>2345</v>
      </c>
      <c r="B2345" s="225" t="s">
        <v>2301</v>
      </c>
      <c r="C2345" s="226" t="s">
        <v>4717</v>
      </c>
      <c r="D2345" s="224"/>
      <c r="E2345" s="224"/>
      <c r="F2345" s="224"/>
      <c r="G2345" s="224"/>
      <c r="H2345" s="224"/>
      <c r="I2345" s="224"/>
      <c r="J2345" s="224"/>
    </row>
    <row r="2346" spans="1:10">
      <c r="A2346" s="223">
        <v>2346</v>
      </c>
      <c r="B2346" s="225" t="s">
        <v>4718</v>
      </c>
      <c r="C2346" s="226" t="s">
        <v>4717</v>
      </c>
      <c r="D2346" s="224"/>
      <c r="E2346" s="224"/>
      <c r="F2346" s="224"/>
      <c r="G2346" s="224"/>
      <c r="H2346" s="224"/>
      <c r="I2346" s="224"/>
      <c r="J2346" s="224"/>
    </row>
    <row r="2347" spans="1:10">
      <c r="A2347" s="223">
        <v>2347</v>
      </c>
      <c r="B2347" s="225" t="s">
        <v>4719</v>
      </c>
      <c r="C2347" s="226" t="s">
        <v>4720</v>
      </c>
      <c r="D2347" s="224"/>
      <c r="E2347" s="224"/>
      <c r="F2347" s="224"/>
      <c r="G2347" s="224"/>
      <c r="H2347" s="224"/>
      <c r="I2347" s="224"/>
      <c r="J2347" s="224"/>
    </row>
    <row r="2348" spans="1:10">
      <c r="A2348" s="223">
        <v>2348</v>
      </c>
      <c r="B2348" s="225" t="s">
        <v>4721</v>
      </c>
      <c r="C2348" s="226" t="s">
        <v>4720</v>
      </c>
      <c r="D2348" s="224"/>
      <c r="E2348" s="224"/>
      <c r="F2348" s="224"/>
      <c r="G2348" s="224"/>
      <c r="H2348" s="224"/>
      <c r="I2348" s="224"/>
      <c r="J2348" s="224"/>
    </row>
    <row r="2349" spans="1:10">
      <c r="A2349" s="223">
        <v>2349</v>
      </c>
      <c r="B2349" s="225" t="s">
        <v>4722</v>
      </c>
      <c r="C2349" s="226" t="s">
        <v>2302</v>
      </c>
      <c r="D2349" s="224"/>
      <c r="E2349" s="224"/>
      <c r="F2349" s="224"/>
      <c r="G2349" s="224"/>
      <c r="H2349" s="224"/>
      <c r="I2349" s="224"/>
      <c r="J2349" s="224"/>
    </row>
    <row r="2350" spans="1:10">
      <c r="A2350" s="223">
        <v>2350</v>
      </c>
      <c r="B2350" s="225" t="s">
        <v>4723</v>
      </c>
      <c r="C2350" s="226" t="s">
        <v>4724</v>
      </c>
      <c r="D2350" s="224"/>
      <c r="E2350" s="224"/>
      <c r="F2350" s="224"/>
      <c r="G2350" s="224"/>
      <c r="H2350" s="224"/>
      <c r="I2350" s="224"/>
      <c r="J2350" s="224"/>
    </row>
    <row r="2351" spans="1:10">
      <c r="A2351" s="223">
        <v>2351</v>
      </c>
      <c r="B2351" s="225" t="s">
        <v>4725</v>
      </c>
      <c r="C2351" s="226" t="s">
        <v>4726</v>
      </c>
      <c r="D2351" s="224"/>
      <c r="E2351" s="224"/>
      <c r="F2351" s="224"/>
      <c r="G2351" s="224"/>
      <c r="H2351" s="224"/>
      <c r="I2351" s="224"/>
      <c r="J2351" s="224"/>
    </row>
    <row r="2352" spans="1:10">
      <c r="A2352" s="223">
        <v>2352</v>
      </c>
      <c r="B2352" s="225" t="s">
        <v>2303</v>
      </c>
      <c r="C2352" s="226" t="s">
        <v>4727</v>
      </c>
      <c r="D2352" s="224"/>
      <c r="E2352" s="224"/>
      <c r="F2352" s="224"/>
      <c r="G2352" s="224"/>
      <c r="H2352" s="224"/>
      <c r="I2352" s="224"/>
      <c r="J2352" s="224"/>
    </row>
    <row r="2353" spans="1:10">
      <c r="A2353" s="223">
        <v>2353</v>
      </c>
      <c r="B2353" s="225" t="s">
        <v>2304</v>
      </c>
      <c r="C2353" s="226" t="s">
        <v>4728</v>
      </c>
      <c r="D2353" s="224"/>
      <c r="E2353" s="224"/>
      <c r="F2353" s="224"/>
      <c r="G2353" s="224"/>
      <c r="H2353" s="224"/>
      <c r="I2353" s="224"/>
      <c r="J2353" s="224"/>
    </row>
    <row r="2354" spans="1:10">
      <c r="A2354" s="223">
        <v>2354</v>
      </c>
      <c r="B2354" s="225" t="s">
        <v>2306</v>
      </c>
      <c r="C2354" s="226" t="s">
        <v>4728</v>
      </c>
      <c r="D2354" s="224"/>
      <c r="E2354" s="224"/>
      <c r="F2354" s="224"/>
      <c r="G2354" s="224"/>
      <c r="H2354" s="224"/>
      <c r="I2354" s="224"/>
      <c r="J2354" s="224"/>
    </row>
    <row r="2355" spans="1:10">
      <c r="A2355" s="223">
        <v>2355</v>
      </c>
      <c r="B2355" s="225" t="s">
        <v>2307</v>
      </c>
      <c r="C2355" s="226" t="s">
        <v>4728</v>
      </c>
      <c r="D2355" s="224"/>
      <c r="E2355" s="224"/>
      <c r="F2355" s="224"/>
      <c r="G2355" s="224"/>
      <c r="H2355" s="224"/>
      <c r="I2355" s="224"/>
      <c r="J2355" s="224"/>
    </row>
    <row r="2356" spans="1:10">
      <c r="A2356" s="223">
        <v>2356</v>
      </c>
      <c r="B2356" s="225" t="s">
        <v>4729</v>
      </c>
      <c r="C2356" s="226" t="s">
        <v>4730</v>
      </c>
      <c r="D2356" s="224"/>
      <c r="E2356" s="224"/>
      <c r="F2356" s="224"/>
      <c r="G2356" s="224"/>
      <c r="H2356" s="224"/>
      <c r="I2356" s="224"/>
      <c r="J2356" s="224"/>
    </row>
    <row r="2357" spans="1:10">
      <c r="A2357" s="223">
        <v>2357</v>
      </c>
      <c r="B2357" s="225" t="s">
        <v>4731</v>
      </c>
      <c r="C2357" s="226" t="s">
        <v>4730</v>
      </c>
      <c r="D2357" s="224"/>
      <c r="E2357" s="224"/>
      <c r="F2357" s="224"/>
      <c r="G2357" s="224"/>
      <c r="H2357" s="224"/>
      <c r="I2357" s="224"/>
      <c r="J2357" s="224"/>
    </row>
    <row r="2358" spans="1:10">
      <c r="A2358" s="223">
        <v>2358</v>
      </c>
      <c r="B2358" s="225" t="s">
        <v>4732</v>
      </c>
      <c r="C2358" s="226" t="s">
        <v>4730</v>
      </c>
      <c r="D2358" s="224"/>
      <c r="E2358" s="224"/>
      <c r="F2358" s="224"/>
      <c r="G2358" s="224"/>
      <c r="H2358" s="224"/>
      <c r="I2358" s="224"/>
      <c r="J2358" s="224"/>
    </row>
    <row r="2359" spans="1:10">
      <c r="A2359" s="223">
        <v>2359</v>
      </c>
      <c r="B2359" s="225" t="s">
        <v>2308</v>
      </c>
      <c r="C2359" s="226" t="s">
        <v>4733</v>
      </c>
      <c r="D2359" s="224"/>
      <c r="E2359" s="224"/>
      <c r="F2359" s="224"/>
      <c r="G2359" s="224"/>
      <c r="H2359" s="224"/>
      <c r="I2359" s="224"/>
      <c r="J2359" s="224"/>
    </row>
    <row r="2360" spans="1:10">
      <c r="A2360" s="223">
        <v>2360</v>
      </c>
      <c r="B2360" s="225" t="s">
        <v>2309</v>
      </c>
      <c r="C2360" s="226" t="s">
        <v>4734</v>
      </c>
      <c r="D2360" s="224"/>
      <c r="E2360" s="224"/>
      <c r="F2360" s="224"/>
      <c r="G2360" s="224"/>
      <c r="H2360" s="224"/>
      <c r="I2360" s="224"/>
      <c r="J2360" s="224"/>
    </row>
    <row r="2361" spans="1:10">
      <c r="A2361" s="223">
        <v>2361</v>
      </c>
      <c r="B2361" s="225" t="s">
        <v>2310</v>
      </c>
      <c r="C2361" s="226" t="s">
        <v>2311</v>
      </c>
      <c r="D2361" s="224"/>
      <c r="E2361" s="224"/>
      <c r="F2361" s="224"/>
      <c r="G2361" s="224"/>
      <c r="H2361" s="224"/>
      <c r="I2361" s="224"/>
      <c r="J2361" s="224"/>
    </row>
    <row r="2362" spans="1:10">
      <c r="A2362" s="223">
        <v>2362</v>
      </c>
      <c r="B2362" s="225" t="s">
        <v>2312</v>
      </c>
      <c r="C2362" s="226" t="s">
        <v>2311</v>
      </c>
      <c r="D2362" s="224"/>
      <c r="E2362" s="224"/>
      <c r="F2362" s="224"/>
      <c r="G2362" s="224"/>
      <c r="H2362" s="224"/>
      <c r="I2362" s="224"/>
      <c r="J2362" s="224"/>
    </row>
    <row r="2363" spans="1:10">
      <c r="A2363" s="223">
        <v>2363</v>
      </c>
      <c r="B2363" s="225" t="s">
        <v>2313</v>
      </c>
      <c r="C2363" s="226" t="s">
        <v>2311</v>
      </c>
      <c r="D2363" s="224"/>
      <c r="E2363" s="224"/>
      <c r="F2363" s="224"/>
      <c r="G2363" s="224"/>
      <c r="H2363" s="224"/>
      <c r="I2363" s="224"/>
      <c r="J2363" s="224"/>
    </row>
    <row r="2364" spans="1:10">
      <c r="A2364" s="223">
        <v>2364</v>
      </c>
      <c r="B2364" s="225" t="s">
        <v>2314</v>
      </c>
      <c r="C2364" s="226" t="s">
        <v>2315</v>
      </c>
      <c r="D2364" s="224"/>
      <c r="E2364" s="224"/>
      <c r="F2364" s="224"/>
      <c r="G2364" s="224"/>
      <c r="H2364" s="224"/>
      <c r="I2364" s="224"/>
      <c r="J2364" s="224"/>
    </row>
    <row r="2365" spans="1:10" ht="25.5">
      <c r="A2365" s="223">
        <v>2365</v>
      </c>
      <c r="B2365" s="225" t="s">
        <v>2316</v>
      </c>
      <c r="C2365" s="226" t="s">
        <v>4735</v>
      </c>
      <c r="D2365" s="224"/>
      <c r="E2365" s="224"/>
      <c r="F2365" s="224"/>
      <c r="G2365" s="224"/>
      <c r="H2365" s="224"/>
      <c r="I2365" s="224"/>
      <c r="J2365" s="224"/>
    </row>
    <row r="2366" spans="1:10" ht="25.5">
      <c r="A2366" s="223">
        <v>2366</v>
      </c>
      <c r="B2366" s="225" t="s">
        <v>2317</v>
      </c>
      <c r="C2366" s="226" t="s">
        <v>4735</v>
      </c>
      <c r="D2366" s="224"/>
      <c r="E2366" s="224"/>
      <c r="F2366" s="224"/>
      <c r="G2366" s="224"/>
      <c r="H2366" s="224"/>
      <c r="I2366" s="224"/>
      <c r="J2366" s="224"/>
    </row>
    <row r="2367" spans="1:10">
      <c r="A2367" s="223">
        <v>2367</v>
      </c>
      <c r="B2367" s="225" t="s">
        <v>2318</v>
      </c>
      <c r="C2367" s="226" t="s">
        <v>4736</v>
      </c>
      <c r="D2367" s="224"/>
      <c r="E2367" s="224"/>
      <c r="F2367" s="224"/>
      <c r="G2367" s="224"/>
      <c r="H2367" s="224"/>
      <c r="I2367" s="224"/>
      <c r="J2367" s="224"/>
    </row>
    <row r="2368" spans="1:10">
      <c r="A2368" s="223">
        <v>2368</v>
      </c>
      <c r="B2368" s="225" t="s">
        <v>2319</v>
      </c>
      <c r="C2368" s="226" t="s">
        <v>4736</v>
      </c>
      <c r="D2368" s="224"/>
      <c r="E2368" s="224"/>
      <c r="F2368" s="224"/>
      <c r="G2368" s="224"/>
      <c r="H2368" s="224"/>
      <c r="I2368" s="224"/>
      <c r="J2368" s="224"/>
    </row>
    <row r="2369" spans="1:10">
      <c r="A2369" s="223">
        <v>2369</v>
      </c>
      <c r="B2369" s="225" t="s">
        <v>2320</v>
      </c>
      <c r="C2369" s="226" t="s">
        <v>4737</v>
      </c>
      <c r="D2369" s="224"/>
      <c r="E2369" s="224"/>
      <c r="F2369" s="224"/>
      <c r="G2369" s="224"/>
      <c r="H2369" s="224"/>
      <c r="I2369" s="224"/>
      <c r="J2369" s="224"/>
    </row>
    <row r="2370" spans="1:10">
      <c r="A2370" s="223">
        <v>2370</v>
      </c>
      <c r="B2370" s="225" t="s">
        <v>2321</v>
      </c>
      <c r="C2370" s="226" t="s">
        <v>4737</v>
      </c>
      <c r="D2370" s="224"/>
      <c r="E2370" s="224"/>
      <c r="F2370" s="224"/>
      <c r="G2370" s="224"/>
      <c r="H2370" s="224"/>
      <c r="I2370" s="224"/>
      <c r="J2370" s="224"/>
    </row>
    <row r="2371" spans="1:10">
      <c r="A2371" s="223">
        <v>2371</v>
      </c>
      <c r="B2371" s="225" t="s">
        <v>2322</v>
      </c>
      <c r="C2371" s="226" t="s">
        <v>4738</v>
      </c>
      <c r="D2371" s="224"/>
      <c r="E2371" s="224"/>
      <c r="F2371" s="224"/>
      <c r="G2371" s="224"/>
      <c r="H2371" s="224"/>
      <c r="I2371" s="224"/>
      <c r="J2371" s="224"/>
    </row>
    <row r="2372" spans="1:10">
      <c r="A2372" s="223">
        <v>2372</v>
      </c>
      <c r="B2372" s="225" t="s">
        <v>4739</v>
      </c>
      <c r="C2372" s="226" t="s">
        <v>2323</v>
      </c>
      <c r="D2372" s="224"/>
      <c r="E2372" s="224"/>
      <c r="F2372" s="224"/>
      <c r="G2372" s="224"/>
      <c r="H2372" s="224"/>
      <c r="I2372" s="224"/>
      <c r="J2372" s="224"/>
    </row>
    <row r="2373" spans="1:10">
      <c r="A2373" s="223">
        <v>2373</v>
      </c>
      <c r="B2373" s="225" t="s">
        <v>4740</v>
      </c>
      <c r="C2373" s="226" t="s">
        <v>2323</v>
      </c>
      <c r="D2373" s="224"/>
      <c r="E2373" s="224"/>
      <c r="F2373" s="224"/>
      <c r="G2373" s="224"/>
      <c r="H2373" s="224"/>
      <c r="I2373" s="224"/>
      <c r="J2373" s="224"/>
    </row>
    <row r="2374" spans="1:10">
      <c r="A2374" s="223">
        <v>2374</v>
      </c>
      <c r="B2374" s="225" t="s">
        <v>4741</v>
      </c>
      <c r="C2374" s="226" t="s">
        <v>2323</v>
      </c>
      <c r="D2374" s="224"/>
      <c r="E2374" s="224"/>
      <c r="F2374" s="224"/>
      <c r="G2374" s="224"/>
      <c r="H2374" s="224"/>
      <c r="I2374" s="224"/>
      <c r="J2374" s="224"/>
    </row>
    <row r="2375" spans="1:10">
      <c r="A2375" s="223">
        <v>2375</v>
      </c>
      <c r="B2375" s="225" t="s">
        <v>4742</v>
      </c>
      <c r="C2375" s="226" t="s">
        <v>4743</v>
      </c>
      <c r="D2375" s="224"/>
      <c r="E2375" s="224"/>
      <c r="F2375" s="224"/>
      <c r="G2375" s="224"/>
      <c r="H2375" s="224"/>
      <c r="I2375" s="224"/>
      <c r="J2375" s="224"/>
    </row>
    <row r="2376" spans="1:10">
      <c r="A2376" s="223">
        <v>2376</v>
      </c>
      <c r="B2376" s="225" t="s">
        <v>4744</v>
      </c>
      <c r="C2376" s="226" t="s">
        <v>4743</v>
      </c>
      <c r="D2376" s="224"/>
      <c r="E2376" s="224"/>
      <c r="F2376" s="224"/>
      <c r="G2376" s="224"/>
      <c r="H2376" s="224"/>
      <c r="I2376" s="224"/>
      <c r="J2376" s="224"/>
    </row>
    <row r="2377" spans="1:10">
      <c r="A2377" s="223">
        <v>2377</v>
      </c>
      <c r="B2377" s="225" t="s">
        <v>4745</v>
      </c>
      <c r="C2377" s="226" t="s">
        <v>4743</v>
      </c>
      <c r="D2377" s="224"/>
      <c r="E2377" s="224"/>
      <c r="F2377" s="224"/>
      <c r="G2377" s="224"/>
      <c r="H2377" s="224"/>
      <c r="I2377" s="224"/>
      <c r="J2377" s="224"/>
    </row>
    <row r="2378" spans="1:10">
      <c r="A2378" s="223">
        <v>2378</v>
      </c>
      <c r="B2378" s="225" t="s">
        <v>2324</v>
      </c>
      <c r="C2378" s="226" t="s">
        <v>4746</v>
      </c>
      <c r="D2378" s="224"/>
      <c r="E2378" s="224"/>
      <c r="F2378" s="224"/>
      <c r="G2378" s="224"/>
      <c r="H2378" s="224"/>
      <c r="I2378" s="224"/>
      <c r="J2378" s="224"/>
    </row>
    <row r="2379" spans="1:10">
      <c r="A2379" s="223">
        <v>2379</v>
      </c>
      <c r="B2379" s="225" t="s">
        <v>4747</v>
      </c>
      <c r="C2379" s="226" t="s">
        <v>4748</v>
      </c>
      <c r="D2379" s="224"/>
      <c r="E2379" s="224"/>
      <c r="F2379" s="224"/>
      <c r="G2379" s="224"/>
      <c r="H2379" s="224"/>
      <c r="I2379" s="224"/>
      <c r="J2379" s="224"/>
    </row>
    <row r="2380" spans="1:10">
      <c r="A2380" s="223">
        <v>2380</v>
      </c>
      <c r="B2380" s="225" t="s">
        <v>4749</v>
      </c>
      <c r="C2380" s="226" t="s">
        <v>4748</v>
      </c>
      <c r="D2380" s="224"/>
      <c r="E2380" s="224"/>
      <c r="F2380" s="224"/>
      <c r="G2380" s="224"/>
      <c r="H2380" s="224"/>
      <c r="I2380" s="224"/>
      <c r="J2380" s="224"/>
    </row>
    <row r="2381" spans="1:10">
      <c r="A2381" s="223">
        <v>2381</v>
      </c>
      <c r="B2381" s="225" t="s">
        <v>4750</v>
      </c>
      <c r="C2381" s="226" t="s">
        <v>4748</v>
      </c>
      <c r="D2381" s="224"/>
      <c r="E2381" s="224"/>
      <c r="F2381" s="224"/>
      <c r="G2381" s="224"/>
      <c r="H2381" s="224"/>
      <c r="I2381" s="224"/>
      <c r="J2381" s="224"/>
    </row>
    <row r="2382" spans="1:10">
      <c r="A2382" s="223">
        <v>2382</v>
      </c>
      <c r="B2382" s="225" t="s">
        <v>4751</v>
      </c>
      <c r="C2382" s="226" t="s">
        <v>4752</v>
      </c>
      <c r="D2382" s="224"/>
      <c r="E2382" s="224"/>
      <c r="F2382" s="224"/>
      <c r="G2382" s="224"/>
      <c r="H2382" s="224"/>
      <c r="I2382" s="224"/>
      <c r="J2382" s="224"/>
    </row>
    <row r="2383" spans="1:10">
      <c r="A2383" s="223">
        <v>2383</v>
      </c>
      <c r="B2383" s="225" t="s">
        <v>4753</v>
      </c>
      <c r="C2383" s="226" t="s">
        <v>4752</v>
      </c>
      <c r="D2383" s="224"/>
      <c r="E2383" s="224"/>
      <c r="F2383" s="224"/>
      <c r="G2383" s="224"/>
      <c r="H2383" s="224"/>
      <c r="I2383" s="224"/>
      <c r="J2383" s="224"/>
    </row>
    <row r="2384" spans="1:10">
      <c r="A2384" s="223">
        <v>2384</v>
      </c>
      <c r="B2384" s="225" t="s">
        <v>4754</v>
      </c>
      <c r="C2384" s="226" t="s">
        <v>4752</v>
      </c>
      <c r="D2384" s="224"/>
      <c r="E2384" s="224"/>
      <c r="F2384" s="224"/>
      <c r="G2384" s="224"/>
      <c r="H2384" s="224"/>
      <c r="I2384" s="224"/>
      <c r="J2384" s="224"/>
    </row>
    <row r="2385" spans="1:10">
      <c r="A2385" s="223">
        <v>2385</v>
      </c>
      <c r="B2385" s="225" t="s">
        <v>2325</v>
      </c>
      <c r="C2385" s="226" t="s">
        <v>4755</v>
      </c>
      <c r="D2385" s="224"/>
      <c r="E2385" s="224"/>
      <c r="F2385" s="224"/>
      <c r="G2385" s="224"/>
      <c r="H2385" s="224"/>
      <c r="I2385" s="224"/>
      <c r="J2385" s="224"/>
    </row>
    <row r="2386" spans="1:10">
      <c r="A2386" s="223">
        <v>2386</v>
      </c>
      <c r="B2386" s="225" t="s">
        <v>2326</v>
      </c>
      <c r="C2386" s="226" t="s">
        <v>2327</v>
      </c>
      <c r="D2386" s="224"/>
      <c r="E2386" s="224"/>
      <c r="F2386" s="224"/>
      <c r="G2386" s="224"/>
      <c r="H2386" s="224"/>
      <c r="I2386" s="224"/>
      <c r="J2386" s="224"/>
    </row>
    <row r="2387" spans="1:10">
      <c r="A2387" s="223">
        <v>2387</v>
      </c>
      <c r="B2387" s="225" t="s">
        <v>2328</v>
      </c>
      <c r="C2387" s="226" t="s">
        <v>2327</v>
      </c>
      <c r="D2387" s="224"/>
      <c r="E2387" s="224"/>
      <c r="F2387" s="224"/>
      <c r="G2387" s="224"/>
      <c r="H2387" s="224"/>
      <c r="I2387" s="224"/>
      <c r="J2387" s="224"/>
    </row>
    <row r="2388" spans="1:10">
      <c r="A2388" s="223">
        <v>2388</v>
      </c>
      <c r="B2388" s="225" t="s">
        <v>2329</v>
      </c>
      <c r="C2388" s="226" t="s">
        <v>2327</v>
      </c>
      <c r="D2388" s="224"/>
      <c r="E2388" s="224"/>
      <c r="F2388" s="224"/>
      <c r="G2388" s="224"/>
      <c r="H2388" s="224"/>
      <c r="I2388" s="224"/>
      <c r="J2388" s="224"/>
    </row>
    <row r="2389" spans="1:10">
      <c r="A2389" s="223">
        <v>2389</v>
      </c>
      <c r="B2389" s="225" t="s">
        <v>2330</v>
      </c>
      <c r="C2389" s="226" t="s">
        <v>2331</v>
      </c>
      <c r="D2389" s="224"/>
      <c r="E2389" s="224"/>
      <c r="F2389" s="224"/>
      <c r="G2389" s="224"/>
      <c r="H2389" s="224"/>
      <c r="I2389" s="224"/>
      <c r="J2389" s="224"/>
    </row>
    <row r="2390" spans="1:10">
      <c r="A2390" s="223">
        <v>2390</v>
      </c>
      <c r="B2390" s="225" t="s">
        <v>4756</v>
      </c>
      <c r="C2390" s="226" t="s">
        <v>2333</v>
      </c>
      <c r="D2390" s="224"/>
      <c r="E2390" s="224"/>
      <c r="F2390" s="224"/>
      <c r="G2390" s="224"/>
      <c r="H2390" s="224"/>
      <c r="I2390" s="224"/>
      <c r="J2390" s="224"/>
    </row>
    <row r="2391" spans="1:10">
      <c r="A2391" s="223">
        <v>2391</v>
      </c>
      <c r="B2391" s="225" t="s">
        <v>4757</v>
      </c>
      <c r="C2391" s="226" t="s">
        <v>2333</v>
      </c>
      <c r="D2391" s="224"/>
      <c r="E2391" s="224"/>
      <c r="F2391" s="224"/>
      <c r="G2391" s="224"/>
      <c r="H2391" s="224"/>
      <c r="I2391" s="224"/>
      <c r="J2391" s="224"/>
    </row>
    <row r="2392" spans="1:10">
      <c r="A2392" s="223">
        <v>2392</v>
      </c>
      <c r="B2392" s="225" t="s">
        <v>4758</v>
      </c>
      <c r="C2392" s="226" t="s">
        <v>4759</v>
      </c>
      <c r="D2392" s="224"/>
      <c r="E2392" s="224"/>
      <c r="F2392" s="224"/>
      <c r="G2392" s="224"/>
      <c r="H2392" s="224"/>
      <c r="I2392" s="224"/>
      <c r="J2392" s="224"/>
    </row>
    <row r="2393" spans="1:10">
      <c r="A2393" s="223">
        <v>2393</v>
      </c>
      <c r="B2393" s="225" t="s">
        <v>4760</v>
      </c>
      <c r="C2393" s="226" t="s">
        <v>4761</v>
      </c>
      <c r="D2393" s="224"/>
      <c r="E2393" s="224"/>
      <c r="F2393" s="224"/>
      <c r="G2393" s="224"/>
      <c r="H2393" s="224"/>
      <c r="I2393" s="224"/>
      <c r="J2393" s="224"/>
    </row>
    <row r="2394" spans="1:10">
      <c r="A2394" s="223">
        <v>2394</v>
      </c>
      <c r="B2394" s="225" t="s">
        <v>4762</v>
      </c>
      <c r="C2394" s="226" t="s">
        <v>4763</v>
      </c>
      <c r="D2394" s="224"/>
      <c r="E2394" s="224"/>
      <c r="F2394" s="224"/>
      <c r="G2394" s="224"/>
      <c r="H2394" s="224"/>
      <c r="I2394" s="224"/>
      <c r="J2394" s="224"/>
    </row>
    <row r="2395" spans="1:10" ht="25.5">
      <c r="A2395" s="223">
        <v>2395</v>
      </c>
      <c r="B2395" s="225" t="s">
        <v>2332</v>
      </c>
      <c r="C2395" s="226" t="s">
        <v>4764</v>
      </c>
      <c r="D2395" s="224"/>
      <c r="E2395" s="224"/>
      <c r="F2395" s="224"/>
      <c r="G2395" s="224"/>
      <c r="H2395" s="224"/>
      <c r="I2395" s="224"/>
      <c r="J2395" s="224"/>
    </row>
    <row r="2396" spans="1:10" ht="25.5">
      <c r="A2396" s="223">
        <v>2396</v>
      </c>
      <c r="B2396" s="225" t="s">
        <v>4765</v>
      </c>
      <c r="C2396" s="226" t="s">
        <v>4764</v>
      </c>
      <c r="D2396" s="224"/>
      <c r="E2396" s="224"/>
      <c r="F2396" s="224"/>
      <c r="G2396" s="224"/>
      <c r="H2396" s="224"/>
      <c r="I2396" s="224"/>
      <c r="J2396" s="224"/>
    </row>
    <row r="2397" spans="1:10" ht="25.5">
      <c r="A2397" s="223">
        <v>2397</v>
      </c>
      <c r="B2397" s="225" t="s">
        <v>4766</v>
      </c>
      <c r="C2397" s="226" t="s">
        <v>4764</v>
      </c>
      <c r="D2397" s="224"/>
      <c r="E2397" s="224"/>
      <c r="F2397" s="224"/>
      <c r="G2397" s="224"/>
      <c r="H2397" s="224"/>
      <c r="I2397" s="224"/>
      <c r="J2397" s="224"/>
    </row>
    <row r="2398" spans="1:10" ht="25.5">
      <c r="A2398" s="223">
        <v>2398</v>
      </c>
      <c r="B2398" s="225" t="s">
        <v>2334</v>
      </c>
      <c r="C2398" s="226" t="s">
        <v>4767</v>
      </c>
      <c r="D2398" s="224"/>
      <c r="E2398" s="224"/>
      <c r="F2398" s="224"/>
      <c r="G2398" s="224"/>
      <c r="H2398" s="224"/>
      <c r="I2398" s="224"/>
      <c r="J2398" s="224"/>
    </row>
    <row r="2399" spans="1:10">
      <c r="A2399" s="223">
        <v>2399</v>
      </c>
      <c r="B2399" s="225" t="s">
        <v>2335</v>
      </c>
      <c r="C2399" s="226" t="s">
        <v>4768</v>
      </c>
      <c r="D2399" s="224"/>
      <c r="E2399" s="224"/>
      <c r="F2399" s="224"/>
      <c r="G2399" s="224"/>
      <c r="H2399" s="224"/>
      <c r="I2399" s="224"/>
      <c r="J2399" s="224"/>
    </row>
    <row r="2400" spans="1:10">
      <c r="A2400" s="223">
        <v>2400</v>
      </c>
      <c r="B2400" s="225" t="s">
        <v>2336</v>
      </c>
      <c r="C2400" s="226" t="s">
        <v>2337</v>
      </c>
      <c r="D2400" s="224"/>
      <c r="E2400" s="224"/>
      <c r="F2400" s="224"/>
      <c r="G2400" s="224"/>
      <c r="H2400" s="224"/>
      <c r="I2400" s="224"/>
      <c r="J2400" s="224"/>
    </row>
    <row r="2401" spans="1:10">
      <c r="A2401" s="223">
        <v>2401</v>
      </c>
      <c r="B2401" s="225" t="s">
        <v>2338</v>
      </c>
      <c r="C2401" s="226" t="s">
        <v>2337</v>
      </c>
      <c r="D2401" s="224"/>
      <c r="E2401" s="224"/>
      <c r="F2401" s="224"/>
      <c r="G2401" s="224"/>
      <c r="H2401" s="224"/>
      <c r="I2401" s="224"/>
      <c r="J2401" s="224"/>
    </row>
    <row r="2402" spans="1:10">
      <c r="A2402" s="223">
        <v>2402</v>
      </c>
      <c r="B2402" s="225" t="s">
        <v>2339</v>
      </c>
      <c r="C2402" s="226" t="s">
        <v>2337</v>
      </c>
      <c r="D2402" s="224"/>
      <c r="E2402" s="224"/>
      <c r="F2402" s="224"/>
      <c r="G2402" s="224"/>
      <c r="H2402" s="224"/>
      <c r="I2402" s="224"/>
      <c r="J2402" s="224"/>
    </row>
    <row r="2403" spans="1:10">
      <c r="A2403" s="223">
        <v>2403</v>
      </c>
      <c r="B2403" s="225" t="s">
        <v>2340</v>
      </c>
      <c r="C2403" s="226" t="s">
        <v>2341</v>
      </c>
      <c r="D2403" s="224"/>
      <c r="E2403" s="224"/>
      <c r="F2403" s="224"/>
      <c r="G2403" s="224"/>
      <c r="H2403" s="224"/>
      <c r="I2403" s="224"/>
      <c r="J2403" s="224"/>
    </row>
    <row r="2404" spans="1:10">
      <c r="A2404" s="223">
        <v>2404</v>
      </c>
      <c r="B2404" s="225" t="s">
        <v>2342</v>
      </c>
      <c r="C2404" s="226" t="s">
        <v>2341</v>
      </c>
      <c r="D2404" s="224"/>
      <c r="E2404" s="224"/>
      <c r="F2404" s="224"/>
      <c r="G2404" s="224"/>
      <c r="H2404" s="224"/>
      <c r="I2404" s="224"/>
      <c r="J2404" s="224"/>
    </row>
    <row r="2405" spans="1:10">
      <c r="A2405" s="223">
        <v>2405</v>
      </c>
      <c r="B2405" s="225" t="s">
        <v>2343</v>
      </c>
      <c r="C2405" s="226" t="s">
        <v>2341</v>
      </c>
      <c r="D2405" s="224"/>
      <c r="E2405" s="224"/>
      <c r="F2405" s="224"/>
      <c r="G2405" s="224"/>
      <c r="H2405" s="224"/>
      <c r="I2405" s="224"/>
      <c r="J2405" s="224"/>
    </row>
    <row r="2406" spans="1:10">
      <c r="A2406" s="223">
        <v>2406</v>
      </c>
      <c r="B2406" s="225" t="s">
        <v>2344</v>
      </c>
      <c r="C2406" s="226" t="s">
        <v>2346</v>
      </c>
      <c r="D2406" s="224"/>
      <c r="E2406" s="224"/>
      <c r="F2406" s="224"/>
      <c r="G2406" s="224"/>
      <c r="H2406" s="224"/>
      <c r="I2406" s="224"/>
      <c r="J2406" s="224"/>
    </row>
    <row r="2407" spans="1:10">
      <c r="A2407" s="223">
        <v>2407</v>
      </c>
      <c r="B2407" s="225" t="s">
        <v>2345</v>
      </c>
      <c r="C2407" s="226" t="s">
        <v>2346</v>
      </c>
      <c r="D2407" s="224"/>
      <c r="E2407" s="224"/>
      <c r="F2407" s="224"/>
      <c r="G2407" s="224"/>
      <c r="H2407" s="224"/>
      <c r="I2407" s="224"/>
      <c r="J2407" s="224"/>
    </row>
    <row r="2408" spans="1:10">
      <c r="A2408" s="223">
        <v>2408</v>
      </c>
      <c r="B2408" s="225" t="s">
        <v>2347</v>
      </c>
      <c r="C2408" s="226" t="s">
        <v>2346</v>
      </c>
      <c r="D2408" s="224"/>
      <c r="E2408" s="224"/>
      <c r="F2408" s="224"/>
      <c r="G2408" s="224"/>
      <c r="H2408" s="224"/>
      <c r="I2408" s="224"/>
      <c r="J2408" s="224"/>
    </row>
    <row r="2409" spans="1:10">
      <c r="A2409" s="223">
        <v>2409</v>
      </c>
      <c r="B2409" s="225" t="s">
        <v>2348</v>
      </c>
      <c r="C2409" s="226" t="s">
        <v>2346</v>
      </c>
      <c r="D2409" s="224"/>
      <c r="E2409" s="224"/>
      <c r="F2409" s="224"/>
      <c r="G2409" s="224"/>
      <c r="H2409" s="224"/>
      <c r="I2409" s="224"/>
      <c r="J2409" s="224"/>
    </row>
    <row r="2410" spans="1:10">
      <c r="A2410" s="223">
        <v>2410</v>
      </c>
      <c r="B2410" s="225" t="s">
        <v>2349</v>
      </c>
      <c r="C2410" s="226" t="s">
        <v>4769</v>
      </c>
      <c r="D2410" s="224"/>
      <c r="E2410" s="224"/>
      <c r="F2410" s="224"/>
      <c r="G2410" s="224"/>
      <c r="H2410" s="224"/>
      <c r="I2410" s="224"/>
      <c r="J2410" s="224"/>
    </row>
    <row r="2411" spans="1:10">
      <c r="A2411" s="223">
        <v>2411</v>
      </c>
      <c r="B2411" s="225" t="s">
        <v>2350</v>
      </c>
      <c r="C2411" s="226" t="s">
        <v>4769</v>
      </c>
      <c r="D2411" s="224"/>
      <c r="E2411" s="224"/>
      <c r="F2411" s="224"/>
      <c r="G2411" s="224"/>
      <c r="H2411" s="224"/>
      <c r="I2411" s="224"/>
      <c r="J2411" s="224"/>
    </row>
    <row r="2412" spans="1:10">
      <c r="A2412" s="223">
        <v>2412</v>
      </c>
      <c r="B2412" s="225" t="s">
        <v>4770</v>
      </c>
      <c r="C2412" s="226" t="s">
        <v>4769</v>
      </c>
      <c r="D2412" s="224"/>
      <c r="E2412" s="224"/>
      <c r="F2412" s="224"/>
      <c r="G2412" s="224"/>
      <c r="H2412" s="224"/>
      <c r="I2412" s="224"/>
      <c r="J2412" s="224"/>
    </row>
    <row r="2413" spans="1:10">
      <c r="A2413" s="223">
        <v>2413</v>
      </c>
      <c r="B2413" s="225" t="s">
        <v>4771</v>
      </c>
      <c r="C2413" s="226" t="s">
        <v>4769</v>
      </c>
      <c r="D2413" s="224"/>
      <c r="E2413" s="224"/>
      <c r="F2413" s="224"/>
      <c r="G2413" s="224"/>
      <c r="H2413" s="224"/>
      <c r="I2413" s="224"/>
      <c r="J2413" s="224"/>
    </row>
    <row r="2414" spans="1:10">
      <c r="A2414" s="223">
        <v>2414</v>
      </c>
      <c r="B2414" s="225" t="s">
        <v>2351</v>
      </c>
      <c r="C2414" s="226" t="s">
        <v>4772</v>
      </c>
      <c r="D2414" s="224"/>
      <c r="E2414" s="224"/>
      <c r="F2414" s="224"/>
      <c r="G2414" s="224"/>
      <c r="H2414" s="224"/>
      <c r="I2414" s="224"/>
      <c r="J2414" s="224"/>
    </row>
    <row r="2415" spans="1:10">
      <c r="A2415" s="223">
        <v>2415</v>
      </c>
      <c r="B2415" s="225" t="s">
        <v>2352</v>
      </c>
      <c r="C2415" s="226" t="s">
        <v>4773</v>
      </c>
      <c r="D2415" s="224"/>
      <c r="E2415" s="224"/>
      <c r="F2415" s="224"/>
      <c r="G2415" s="224"/>
      <c r="H2415" s="224"/>
      <c r="I2415" s="224"/>
      <c r="J2415" s="224"/>
    </row>
    <row r="2416" spans="1:10">
      <c r="A2416" s="223">
        <v>2416</v>
      </c>
      <c r="B2416" s="225" t="s">
        <v>2353</v>
      </c>
      <c r="C2416" s="226" t="s">
        <v>2354</v>
      </c>
      <c r="D2416" s="224"/>
      <c r="E2416" s="224"/>
      <c r="F2416" s="224"/>
      <c r="G2416" s="224"/>
      <c r="H2416" s="224"/>
      <c r="I2416" s="224"/>
      <c r="J2416" s="224"/>
    </row>
    <row r="2417" spans="1:10">
      <c r="A2417" s="223">
        <v>2417</v>
      </c>
      <c r="B2417" s="225" t="s">
        <v>2355</v>
      </c>
      <c r="C2417" s="226" t="s">
        <v>2354</v>
      </c>
      <c r="D2417" s="224"/>
      <c r="E2417" s="224"/>
      <c r="F2417" s="224"/>
      <c r="G2417" s="224"/>
      <c r="H2417" s="224"/>
      <c r="I2417" s="224"/>
      <c r="J2417" s="224"/>
    </row>
    <row r="2418" spans="1:10">
      <c r="A2418" s="223">
        <v>2418</v>
      </c>
      <c r="B2418" s="225" t="s">
        <v>2356</v>
      </c>
      <c r="C2418" s="226" t="s">
        <v>2354</v>
      </c>
      <c r="D2418" s="224"/>
      <c r="E2418" s="224"/>
      <c r="F2418" s="224"/>
      <c r="G2418" s="224"/>
      <c r="H2418" s="224"/>
      <c r="I2418" s="224"/>
      <c r="J2418" s="224"/>
    </row>
    <row r="2419" spans="1:10">
      <c r="A2419" s="223">
        <v>2419</v>
      </c>
      <c r="B2419" s="225" t="s">
        <v>2357</v>
      </c>
      <c r="C2419" s="226" t="s">
        <v>2358</v>
      </c>
      <c r="D2419" s="224"/>
      <c r="E2419" s="224"/>
      <c r="F2419" s="224"/>
      <c r="G2419" s="224"/>
      <c r="H2419" s="224"/>
      <c r="I2419" s="224"/>
      <c r="J2419" s="224"/>
    </row>
    <row r="2420" spans="1:10">
      <c r="A2420" s="223">
        <v>2420</v>
      </c>
      <c r="B2420" s="225" t="s">
        <v>2359</v>
      </c>
      <c r="C2420" s="226" t="s">
        <v>2358</v>
      </c>
      <c r="D2420" s="224"/>
      <c r="E2420" s="224"/>
      <c r="F2420" s="224"/>
      <c r="G2420" s="224"/>
      <c r="H2420" s="224"/>
      <c r="I2420" s="224"/>
      <c r="J2420" s="224"/>
    </row>
    <row r="2421" spans="1:10">
      <c r="A2421" s="223">
        <v>2421</v>
      </c>
      <c r="B2421" s="225" t="s">
        <v>2360</v>
      </c>
      <c r="C2421" s="226" t="s">
        <v>2358</v>
      </c>
      <c r="D2421" s="224"/>
      <c r="E2421" s="224"/>
      <c r="F2421" s="224"/>
      <c r="G2421" s="224"/>
      <c r="H2421" s="224"/>
      <c r="I2421" s="224"/>
      <c r="J2421" s="224"/>
    </row>
    <row r="2422" spans="1:10" ht="25.5">
      <c r="A2422" s="223">
        <v>2422</v>
      </c>
      <c r="B2422" s="225" t="s">
        <v>2361</v>
      </c>
      <c r="C2422" s="226" t="s">
        <v>4774</v>
      </c>
      <c r="D2422" s="224"/>
      <c r="E2422" s="224"/>
      <c r="F2422" s="224"/>
      <c r="G2422" s="224"/>
      <c r="H2422" s="224"/>
      <c r="I2422" s="224"/>
      <c r="J2422" s="224"/>
    </row>
    <row r="2423" spans="1:10" ht="25.5">
      <c r="A2423" s="223">
        <v>2423</v>
      </c>
      <c r="B2423" s="225" t="s">
        <v>2362</v>
      </c>
      <c r="C2423" s="226" t="s">
        <v>4775</v>
      </c>
      <c r="D2423" s="224"/>
      <c r="E2423" s="224"/>
      <c r="F2423" s="224"/>
      <c r="G2423" s="224"/>
      <c r="H2423" s="224"/>
      <c r="I2423" s="224"/>
      <c r="J2423" s="224"/>
    </row>
    <row r="2424" spans="1:10" ht="25.5">
      <c r="A2424" s="223">
        <v>2424</v>
      </c>
      <c r="B2424" s="225" t="s">
        <v>2363</v>
      </c>
      <c r="C2424" s="226" t="s">
        <v>4775</v>
      </c>
      <c r="D2424" s="224"/>
      <c r="E2424" s="224"/>
      <c r="F2424" s="224"/>
      <c r="G2424" s="224"/>
      <c r="H2424" s="224"/>
      <c r="I2424" s="224"/>
      <c r="J2424" s="224"/>
    </row>
    <row r="2425" spans="1:10">
      <c r="A2425" s="223">
        <v>2425</v>
      </c>
      <c r="B2425" s="225" t="s">
        <v>2364</v>
      </c>
      <c r="C2425" s="226" t="s">
        <v>4776</v>
      </c>
      <c r="D2425" s="224"/>
      <c r="E2425" s="224"/>
      <c r="F2425" s="224"/>
      <c r="G2425" s="224"/>
      <c r="H2425" s="224"/>
      <c r="I2425" s="224"/>
      <c r="J2425" s="224"/>
    </row>
    <row r="2426" spans="1:10" ht="25.5">
      <c r="A2426" s="223">
        <v>2426</v>
      </c>
      <c r="B2426" s="225" t="s">
        <v>2365</v>
      </c>
      <c r="C2426" s="226" t="s">
        <v>4777</v>
      </c>
      <c r="D2426" s="224"/>
      <c r="E2426" s="224"/>
      <c r="F2426" s="224"/>
      <c r="G2426" s="224"/>
      <c r="H2426" s="224"/>
      <c r="I2426" s="224"/>
      <c r="J2426" s="224"/>
    </row>
    <row r="2427" spans="1:10">
      <c r="A2427" s="223">
        <v>2427</v>
      </c>
      <c r="B2427" s="225" t="s">
        <v>2366</v>
      </c>
      <c r="C2427" s="226" t="s">
        <v>4778</v>
      </c>
      <c r="D2427" s="224"/>
      <c r="E2427" s="224"/>
      <c r="F2427" s="224"/>
      <c r="G2427" s="224"/>
      <c r="H2427" s="224"/>
      <c r="I2427" s="224"/>
      <c r="J2427" s="224"/>
    </row>
    <row r="2428" spans="1:10" ht="25.5">
      <c r="A2428" s="223">
        <v>2428</v>
      </c>
      <c r="B2428" s="225" t="s">
        <v>4779</v>
      </c>
      <c r="C2428" s="226" t="s">
        <v>4780</v>
      </c>
      <c r="D2428" s="224"/>
      <c r="E2428" s="224"/>
      <c r="F2428" s="224"/>
      <c r="G2428" s="224"/>
      <c r="H2428" s="224"/>
      <c r="I2428" s="224"/>
      <c r="J2428" s="224"/>
    </row>
    <row r="2429" spans="1:10" ht="25.5">
      <c r="A2429" s="223">
        <v>2429</v>
      </c>
      <c r="B2429" s="225" t="s">
        <v>4781</v>
      </c>
      <c r="C2429" s="226" t="s">
        <v>4780</v>
      </c>
      <c r="D2429" s="224"/>
      <c r="E2429" s="224"/>
      <c r="F2429" s="224"/>
      <c r="G2429" s="224"/>
      <c r="H2429" s="224"/>
      <c r="I2429" s="224"/>
      <c r="J2429" s="224"/>
    </row>
    <row r="2430" spans="1:10">
      <c r="A2430" s="223">
        <v>2430</v>
      </c>
      <c r="B2430" s="225" t="s">
        <v>2367</v>
      </c>
      <c r="C2430" s="226" t="s">
        <v>4782</v>
      </c>
      <c r="D2430" s="224"/>
      <c r="E2430" s="224"/>
      <c r="F2430" s="224"/>
      <c r="G2430" s="224"/>
      <c r="H2430" s="224"/>
      <c r="I2430" s="224"/>
      <c r="J2430" s="224"/>
    </row>
    <row r="2431" spans="1:10">
      <c r="A2431" s="223">
        <v>2431</v>
      </c>
      <c r="B2431" s="225" t="s">
        <v>2368</v>
      </c>
      <c r="C2431" s="226" t="s">
        <v>2369</v>
      </c>
      <c r="D2431" s="224"/>
      <c r="E2431" s="224"/>
      <c r="F2431" s="224"/>
      <c r="G2431" s="224"/>
      <c r="H2431" s="224"/>
      <c r="I2431" s="224"/>
      <c r="J2431" s="224"/>
    </row>
    <row r="2432" spans="1:10">
      <c r="A2432" s="223">
        <v>2432</v>
      </c>
      <c r="B2432" s="225" t="s">
        <v>2370</v>
      </c>
      <c r="C2432" s="226" t="s">
        <v>2369</v>
      </c>
      <c r="D2432" s="224"/>
      <c r="E2432" s="224"/>
      <c r="F2432" s="224"/>
      <c r="G2432" s="224"/>
      <c r="H2432" s="224"/>
      <c r="I2432" s="224"/>
      <c r="J2432" s="224"/>
    </row>
    <row r="2433" spans="1:10">
      <c r="A2433" s="223">
        <v>2433</v>
      </c>
      <c r="B2433" s="225" t="s">
        <v>2371</v>
      </c>
      <c r="C2433" s="226" t="s">
        <v>2369</v>
      </c>
      <c r="D2433" s="224"/>
      <c r="E2433" s="224"/>
      <c r="F2433" s="224"/>
      <c r="G2433" s="224"/>
      <c r="H2433" s="224"/>
      <c r="I2433" s="224"/>
      <c r="J2433" s="224"/>
    </row>
    <row r="2434" spans="1:10">
      <c r="A2434" s="223">
        <v>2434</v>
      </c>
      <c r="B2434" s="225" t="s">
        <v>2372</v>
      </c>
      <c r="C2434" s="226" t="s">
        <v>4783</v>
      </c>
      <c r="D2434" s="224"/>
      <c r="E2434" s="224"/>
      <c r="F2434" s="224"/>
      <c r="G2434" s="224"/>
      <c r="H2434" s="224"/>
      <c r="I2434" s="224"/>
      <c r="J2434" s="224"/>
    </row>
    <row r="2435" spans="1:10">
      <c r="A2435" s="223">
        <v>2435</v>
      </c>
      <c r="B2435" s="225" t="s">
        <v>2373</v>
      </c>
      <c r="C2435" s="226" t="s">
        <v>4783</v>
      </c>
      <c r="D2435" s="224"/>
      <c r="E2435" s="224"/>
      <c r="F2435" s="224"/>
      <c r="G2435" s="224"/>
      <c r="H2435" s="224"/>
      <c r="I2435" s="224"/>
      <c r="J2435" s="224"/>
    </row>
    <row r="2436" spans="1:10">
      <c r="A2436" s="223">
        <v>2436</v>
      </c>
      <c r="B2436" s="225" t="s">
        <v>4784</v>
      </c>
      <c r="C2436" s="226" t="s">
        <v>4783</v>
      </c>
      <c r="D2436" s="224"/>
      <c r="E2436" s="224"/>
      <c r="F2436" s="224"/>
      <c r="G2436" s="224"/>
      <c r="H2436" s="224"/>
      <c r="I2436" s="224"/>
      <c r="J2436" s="224"/>
    </row>
    <row r="2437" spans="1:10">
      <c r="A2437" s="223">
        <v>2437</v>
      </c>
      <c r="B2437" s="225" t="s">
        <v>2374</v>
      </c>
      <c r="C2437" s="226" t="s">
        <v>4785</v>
      </c>
      <c r="D2437" s="224"/>
      <c r="E2437" s="224"/>
      <c r="F2437" s="224"/>
      <c r="G2437" s="224"/>
      <c r="H2437" s="224"/>
      <c r="I2437" s="224"/>
      <c r="J2437" s="224"/>
    </row>
    <row r="2438" spans="1:10">
      <c r="A2438" s="223">
        <v>2438</v>
      </c>
      <c r="B2438" s="225" t="s">
        <v>2375</v>
      </c>
      <c r="C2438" s="226" t="s">
        <v>4785</v>
      </c>
      <c r="D2438" s="224"/>
      <c r="E2438" s="224"/>
      <c r="F2438" s="224"/>
      <c r="G2438" s="224"/>
      <c r="H2438" s="224"/>
      <c r="I2438" s="224"/>
      <c r="J2438" s="224"/>
    </row>
    <row r="2439" spans="1:10">
      <c r="A2439" s="223">
        <v>2439</v>
      </c>
      <c r="B2439" s="225" t="s">
        <v>2376</v>
      </c>
      <c r="C2439" s="226" t="s">
        <v>4786</v>
      </c>
      <c r="D2439" s="224"/>
      <c r="E2439" s="224"/>
      <c r="F2439" s="224"/>
      <c r="G2439" s="224"/>
      <c r="H2439" s="224"/>
      <c r="I2439" s="224"/>
      <c r="J2439" s="224"/>
    </row>
    <row r="2440" spans="1:10">
      <c r="A2440" s="223">
        <v>2440</v>
      </c>
      <c r="B2440" s="225" t="s">
        <v>2377</v>
      </c>
      <c r="C2440" s="226" t="s">
        <v>4787</v>
      </c>
      <c r="D2440" s="224"/>
      <c r="E2440" s="224"/>
      <c r="F2440" s="224"/>
      <c r="G2440" s="224"/>
      <c r="H2440" s="224"/>
      <c r="I2440" s="224"/>
      <c r="J2440" s="224"/>
    </row>
    <row r="2441" spans="1:10">
      <c r="A2441" s="223">
        <v>2441</v>
      </c>
      <c r="B2441" s="225" t="s">
        <v>2378</v>
      </c>
      <c r="C2441" s="226" t="s">
        <v>4788</v>
      </c>
      <c r="D2441" s="224"/>
      <c r="E2441" s="224"/>
      <c r="F2441" s="224"/>
      <c r="G2441" s="224"/>
      <c r="H2441" s="224"/>
      <c r="I2441" s="224"/>
      <c r="J2441" s="224"/>
    </row>
    <row r="2442" spans="1:10">
      <c r="A2442" s="223">
        <v>2442</v>
      </c>
      <c r="B2442" s="225" t="s">
        <v>2379</v>
      </c>
      <c r="C2442" s="226" t="s">
        <v>4788</v>
      </c>
      <c r="D2442" s="224"/>
      <c r="E2442" s="224"/>
      <c r="F2442" s="224"/>
      <c r="G2442" s="224"/>
      <c r="H2442" s="224"/>
      <c r="I2442" s="224"/>
      <c r="J2442" s="224"/>
    </row>
    <row r="2443" spans="1:10">
      <c r="A2443" s="223">
        <v>2443</v>
      </c>
      <c r="B2443" s="225" t="s">
        <v>2380</v>
      </c>
      <c r="C2443" s="226" t="s">
        <v>4788</v>
      </c>
      <c r="D2443" s="224"/>
      <c r="E2443" s="224"/>
      <c r="F2443" s="224"/>
      <c r="G2443" s="224"/>
      <c r="H2443" s="224"/>
      <c r="I2443" s="224"/>
      <c r="J2443" s="224"/>
    </row>
    <row r="2444" spans="1:10" ht="25.5">
      <c r="A2444" s="223">
        <v>2444</v>
      </c>
      <c r="B2444" s="225" t="s">
        <v>4789</v>
      </c>
      <c r="C2444" s="226" t="s">
        <v>4790</v>
      </c>
      <c r="D2444" s="224"/>
      <c r="E2444" s="224"/>
      <c r="F2444" s="224"/>
      <c r="G2444" s="224"/>
      <c r="H2444" s="224"/>
      <c r="I2444" s="224"/>
      <c r="J2444" s="224"/>
    </row>
    <row r="2445" spans="1:10">
      <c r="A2445" s="223">
        <v>2445</v>
      </c>
      <c r="B2445" s="225" t="s">
        <v>4791</v>
      </c>
      <c r="C2445" s="226" t="s">
        <v>4792</v>
      </c>
      <c r="D2445" s="224"/>
      <c r="E2445" s="224"/>
      <c r="F2445" s="224"/>
      <c r="G2445" s="224"/>
      <c r="H2445" s="224"/>
      <c r="I2445" s="224"/>
      <c r="J2445" s="224"/>
    </row>
    <row r="2446" spans="1:10">
      <c r="A2446" s="223">
        <v>2446</v>
      </c>
      <c r="B2446" s="225" t="s">
        <v>4793</v>
      </c>
      <c r="C2446" s="226" t="s">
        <v>4794</v>
      </c>
      <c r="D2446" s="224"/>
      <c r="E2446" s="224"/>
      <c r="F2446" s="224"/>
      <c r="G2446" s="224"/>
      <c r="H2446" s="224"/>
      <c r="I2446" s="224"/>
      <c r="J2446" s="224"/>
    </row>
    <row r="2447" spans="1:10">
      <c r="A2447" s="223">
        <v>2447</v>
      </c>
      <c r="B2447" s="225" t="s">
        <v>2381</v>
      </c>
      <c r="C2447" s="226" t="s">
        <v>4795</v>
      </c>
      <c r="D2447" s="224"/>
      <c r="E2447" s="224"/>
      <c r="F2447" s="224"/>
      <c r="G2447" s="224"/>
      <c r="H2447" s="224"/>
      <c r="I2447" s="224"/>
      <c r="J2447" s="224"/>
    </row>
    <row r="2448" spans="1:10">
      <c r="A2448" s="223">
        <v>2448</v>
      </c>
      <c r="B2448" s="225" t="s">
        <v>2382</v>
      </c>
      <c r="C2448" s="226" t="s">
        <v>4796</v>
      </c>
      <c r="D2448" s="224"/>
      <c r="E2448" s="224"/>
      <c r="F2448" s="224"/>
      <c r="G2448" s="224"/>
      <c r="H2448" s="224"/>
      <c r="I2448" s="224"/>
      <c r="J2448" s="224"/>
    </row>
    <row r="2449" spans="1:10">
      <c r="A2449" s="223">
        <v>2449</v>
      </c>
      <c r="B2449" s="225" t="s">
        <v>4797</v>
      </c>
      <c r="C2449" s="226" t="s">
        <v>2383</v>
      </c>
      <c r="D2449" s="224"/>
      <c r="E2449" s="224"/>
      <c r="F2449" s="224"/>
      <c r="G2449" s="224"/>
      <c r="H2449" s="224"/>
      <c r="I2449" s="224"/>
      <c r="J2449" s="224"/>
    </row>
    <row r="2450" spans="1:10">
      <c r="A2450" s="223">
        <v>2450</v>
      </c>
      <c r="B2450" s="225" t="s">
        <v>4798</v>
      </c>
      <c r="C2450" s="226" t="s">
        <v>2383</v>
      </c>
      <c r="D2450" s="224"/>
      <c r="E2450" s="224"/>
      <c r="F2450" s="224"/>
      <c r="G2450" s="224"/>
      <c r="H2450" s="224"/>
      <c r="I2450" s="224"/>
      <c r="J2450" s="224"/>
    </row>
    <row r="2451" spans="1:10">
      <c r="A2451" s="223">
        <v>2451</v>
      </c>
      <c r="B2451" s="225" t="s">
        <v>4799</v>
      </c>
      <c r="C2451" s="226" t="s">
        <v>2383</v>
      </c>
      <c r="D2451" s="224"/>
      <c r="E2451" s="224"/>
      <c r="F2451" s="224"/>
      <c r="G2451" s="224"/>
      <c r="H2451" s="224"/>
      <c r="I2451" s="224"/>
      <c r="J2451" s="224"/>
    </row>
    <row r="2452" spans="1:10">
      <c r="A2452" s="223">
        <v>2452</v>
      </c>
      <c r="B2452" s="225" t="s">
        <v>4800</v>
      </c>
      <c r="C2452" s="226" t="s">
        <v>1624</v>
      </c>
      <c r="D2452" s="224"/>
      <c r="E2452" s="224"/>
      <c r="F2452" s="224"/>
      <c r="G2452" s="224"/>
      <c r="H2452" s="224"/>
      <c r="I2452" s="224"/>
      <c r="J2452" s="224"/>
    </row>
    <row r="2453" spans="1:10">
      <c r="A2453" s="223">
        <v>2453</v>
      </c>
      <c r="B2453" s="225" t="s">
        <v>4801</v>
      </c>
      <c r="C2453" s="226" t="s">
        <v>1624</v>
      </c>
      <c r="D2453" s="224"/>
      <c r="E2453" s="224"/>
      <c r="F2453" s="224"/>
      <c r="G2453" s="224"/>
      <c r="H2453" s="224"/>
      <c r="I2453" s="224"/>
      <c r="J2453" s="224"/>
    </row>
    <row r="2454" spans="1:10">
      <c r="A2454" s="223">
        <v>2454</v>
      </c>
      <c r="B2454" s="225" t="s">
        <v>4802</v>
      </c>
      <c r="C2454" s="226" t="s">
        <v>1624</v>
      </c>
      <c r="D2454" s="224"/>
      <c r="E2454" s="224"/>
      <c r="F2454" s="224"/>
      <c r="G2454" s="224"/>
      <c r="H2454" s="224"/>
      <c r="I2454" s="224"/>
      <c r="J2454" s="224"/>
    </row>
    <row r="2455" spans="1:10">
      <c r="A2455" s="223">
        <v>2455</v>
      </c>
      <c r="B2455" s="225" t="s">
        <v>2384</v>
      </c>
      <c r="C2455" s="226" t="s">
        <v>4803</v>
      </c>
      <c r="D2455" s="224"/>
      <c r="E2455" s="224"/>
      <c r="F2455" s="224"/>
      <c r="G2455" s="224"/>
      <c r="H2455" s="224"/>
      <c r="I2455" s="224"/>
      <c r="J2455" s="224"/>
    </row>
    <row r="2456" spans="1:10">
      <c r="A2456" s="223">
        <v>2456</v>
      </c>
      <c r="B2456" s="225" t="s">
        <v>2385</v>
      </c>
      <c r="C2456" s="226" t="s">
        <v>4803</v>
      </c>
      <c r="D2456" s="224"/>
      <c r="E2456" s="224"/>
      <c r="F2456" s="224"/>
      <c r="G2456" s="224"/>
      <c r="H2456" s="224"/>
      <c r="I2456" s="224"/>
      <c r="J2456" s="224"/>
    </row>
    <row r="2457" spans="1:10">
      <c r="A2457" s="223">
        <v>2457</v>
      </c>
      <c r="B2457" s="225" t="s">
        <v>2386</v>
      </c>
      <c r="C2457" s="226" t="s">
        <v>4803</v>
      </c>
      <c r="D2457" s="224"/>
      <c r="E2457" s="224"/>
      <c r="F2457" s="224"/>
      <c r="G2457" s="224"/>
      <c r="H2457" s="224"/>
      <c r="I2457" s="224"/>
      <c r="J2457" s="224"/>
    </row>
    <row r="2458" spans="1:10">
      <c r="A2458" s="223">
        <v>2458</v>
      </c>
      <c r="B2458" s="225" t="s">
        <v>2387</v>
      </c>
      <c r="C2458" s="226" t="s">
        <v>4804</v>
      </c>
      <c r="D2458" s="224"/>
      <c r="E2458" s="224"/>
      <c r="F2458" s="224"/>
      <c r="G2458" s="224"/>
      <c r="H2458" s="224"/>
      <c r="I2458" s="224"/>
      <c r="J2458" s="224"/>
    </row>
    <row r="2459" spans="1:10" ht="25.5">
      <c r="A2459" s="223">
        <v>2459</v>
      </c>
      <c r="B2459" s="225" t="s">
        <v>2388</v>
      </c>
      <c r="C2459" s="226" t="s">
        <v>4805</v>
      </c>
      <c r="D2459" s="224"/>
      <c r="E2459" s="224"/>
      <c r="F2459" s="224"/>
      <c r="G2459" s="224"/>
      <c r="H2459" s="224"/>
      <c r="I2459" s="224"/>
      <c r="J2459" s="224"/>
    </row>
    <row r="2460" spans="1:10">
      <c r="A2460" s="223">
        <v>2460</v>
      </c>
      <c r="B2460" s="225" t="s">
        <v>4806</v>
      </c>
      <c r="C2460" s="226" t="s">
        <v>4807</v>
      </c>
      <c r="D2460" s="224"/>
      <c r="E2460" s="224"/>
      <c r="F2460" s="224"/>
      <c r="G2460" s="224"/>
      <c r="H2460" s="224"/>
      <c r="I2460" s="224"/>
      <c r="J2460" s="224"/>
    </row>
    <row r="2461" spans="1:10">
      <c r="A2461" s="223">
        <v>2461</v>
      </c>
      <c r="B2461" s="225" t="s">
        <v>2389</v>
      </c>
      <c r="C2461" s="226" t="s">
        <v>4808</v>
      </c>
      <c r="D2461" s="224"/>
      <c r="E2461" s="224"/>
      <c r="F2461" s="224"/>
      <c r="G2461" s="224"/>
      <c r="H2461" s="224"/>
      <c r="I2461" s="224"/>
      <c r="J2461" s="224"/>
    </row>
    <row r="2462" spans="1:10">
      <c r="A2462" s="223">
        <v>2462</v>
      </c>
      <c r="B2462" s="225" t="s">
        <v>2390</v>
      </c>
      <c r="C2462" s="226" t="s">
        <v>4809</v>
      </c>
      <c r="D2462" s="224"/>
      <c r="E2462" s="224"/>
      <c r="F2462" s="224"/>
      <c r="G2462" s="224"/>
      <c r="H2462" s="224"/>
      <c r="I2462" s="224"/>
      <c r="J2462" s="224"/>
    </row>
    <row r="2463" spans="1:10">
      <c r="A2463" s="223">
        <v>2463</v>
      </c>
      <c r="B2463" s="225" t="s">
        <v>2391</v>
      </c>
      <c r="C2463" s="226" t="s">
        <v>4809</v>
      </c>
      <c r="D2463" s="224"/>
      <c r="E2463" s="224"/>
      <c r="F2463" s="224"/>
      <c r="G2463" s="224"/>
      <c r="H2463" s="224"/>
      <c r="I2463" s="224"/>
      <c r="J2463" s="224"/>
    </row>
    <row r="2464" spans="1:10">
      <c r="A2464" s="223">
        <v>2464</v>
      </c>
      <c r="B2464" s="225" t="s">
        <v>2392</v>
      </c>
      <c r="C2464" s="226" t="s">
        <v>4809</v>
      </c>
      <c r="D2464" s="224"/>
      <c r="E2464" s="224"/>
      <c r="F2464" s="224"/>
      <c r="G2464" s="224"/>
      <c r="H2464" s="224"/>
      <c r="I2464" s="224"/>
      <c r="J2464" s="224"/>
    </row>
    <row r="2465" spans="1:10">
      <c r="A2465" s="223">
        <v>2465</v>
      </c>
      <c r="B2465" s="225" t="s">
        <v>2393</v>
      </c>
      <c r="C2465" s="226" t="s">
        <v>4810</v>
      </c>
      <c r="D2465" s="224"/>
      <c r="E2465" s="224"/>
      <c r="F2465" s="224"/>
      <c r="G2465" s="224"/>
      <c r="H2465" s="224"/>
      <c r="I2465" s="224"/>
      <c r="J2465" s="224"/>
    </row>
    <row r="2466" spans="1:10">
      <c r="A2466" s="223">
        <v>2466</v>
      </c>
      <c r="B2466" s="225" t="s">
        <v>2394</v>
      </c>
      <c r="C2466" s="226" t="s">
        <v>4810</v>
      </c>
      <c r="D2466" s="224"/>
      <c r="E2466" s="224"/>
      <c r="F2466" s="224"/>
      <c r="G2466" s="224"/>
      <c r="H2466" s="224"/>
      <c r="I2466" s="224"/>
      <c r="J2466" s="224"/>
    </row>
    <row r="2467" spans="1:10">
      <c r="A2467" s="223">
        <v>2467</v>
      </c>
      <c r="B2467" s="225" t="s">
        <v>4811</v>
      </c>
      <c r="C2467" s="226" t="s">
        <v>4812</v>
      </c>
      <c r="D2467" s="224"/>
      <c r="E2467" s="224"/>
      <c r="F2467" s="224"/>
      <c r="G2467" s="224"/>
      <c r="H2467" s="224"/>
      <c r="I2467" s="224"/>
      <c r="J2467" s="224"/>
    </row>
    <row r="2468" spans="1:10">
      <c r="A2468" s="223">
        <v>2468</v>
      </c>
      <c r="B2468" s="225" t="s">
        <v>4813</v>
      </c>
      <c r="C2468" s="226" t="s">
        <v>4814</v>
      </c>
      <c r="D2468" s="224"/>
      <c r="E2468" s="224"/>
      <c r="F2468" s="224"/>
      <c r="G2468" s="224"/>
      <c r="H2468" s="224"/>
      <c r="I2468" s="224"/>
      <c r="J2468" s="224"/>
    </row>
    <row r="2469" spans="1:10">
      <c r="A2469" s="223">
        <v>2469</v>
      </c>
      <c r="B2469" s="225" t="s">
        <v>2395</v>
      </c>
      <c r="C2469" s="226" t="s">
        <v>4815</v>
      </c>
      <c r="D2469" s="224"/>
      <c r="E2469" s="224"/>
      <c r="F2469" s="224"/>
      <c r="G2469" s="224"/>
      <c r="H2469" s="224"/>
      <c r="I2469" s="224"/>
      <c r="J2469" s="224"/>
    </row>
    <row r="2470" spans="1:10">
      <c r="A2470" s="223">
        <v>2470</v>
      </c>
      <c r="B2470" s="225" t="s">
        <v>2396</v>
      </c>
      <c r="C2470" s="226" t="s">
        <v>4816</v>
      </c>
      <c r="D2470" s="224"/>
      <c r="E2470" s="224"/>
      <c r="F2470" s="224"/>
      <c r="G2470" s="224"/>
      <c r="H2470" s="224"/>
      <c r="I2470" s="224"/>
      <c r="J2470" s="224"/>
    </row>
    <row r="2471" spans="1:10">
      <c r="A2471" s="223">
        <v>2471</v>
      </c>
      <c r="B2471" s="225" t="s">
        <v>2397</v>
      </c>
      <c r="C2471" s="226" t="s">
        <v>4816</v>
      </c>
      <c r="D2471" s="224"/>
      <c r="E2471" s="224"/>
      <c r="F2471" s="224"/>
      <c r="G2471" s="224"/>
      <c r="H2471" s="224"/>
      <c r="I2471" s="224"/>
      <c r="J2471" s="224"/>
    </row>
    <row r="2472" spans="1:10">
      <c r="A2472" s="223">
        <v>2472</v>
      </c>
      <c r="B2472" s="225" t="s">
        <v>2398</v>
      </c>
      <c r="C2472" s="226" t="s">
        <v>4817</v>
      </c>
      <c r="D2472" s="224"/>
      <c r="E2472" s="224"/>
      <c r="F2472" s="224"/>
      <c r="G2472" s="224"/>
      <c r="H2472" s="224"/>
      <c r="I2472" s="224"/>
      <c r="J2472" s="224"/>
    </row>
    <row r="2473" spans="1:10">
      <c r="A2473" s="223">
        <v>2473</v>
      </c>
      <c r="B2473" s="225" t="s">
        <v>2399</v>
      </c>
      <c r="C2473" s="226" t="s">
        <v>4817</v>
      </c>
      <c r="D2473" s="224"/>
      <c r="E2473" s="224"/>
      <c r="F2473" s="224"/>
      <c r="G2473" s="224"/>
      <c r="H2473" s="224"/>
      <c r="I2473" s="224"/>
      <c r="J2473" s="224"/>
    </row>
    <row r="2474" spans="1:10">
      <c r="A2474" s="223">
        <v>2474</v>
      </c>
      <c r="B2474" s="225" t="s">
        <v>2400</v>
      </c>
      <c r="C2474" s="226" t="s">
        <v>4818</v>
      </c>
      <c r="D2474" s="224"/>
      <c r="E2474" s="224"/>
      <c r="F2474" s="224"/>
      <c r="G2474" s="224"/>
      <c r="H2474" s="224"/>
      <c r="I2474" s="224"/>
      <c r="J2474" s="224"/>
    </row>
    <row r="2475" spans="1:10">
      <c r="A2475" s="223">
        <v>2475</v>
      </c>
      <c r="B2475" s="225" t="s">
        <v>2401</v>
      </c>
      <c r="C2475" s="226" t="s">
        <v>4818</v>
      </c>
      <c r="D2475" s="224"/>
      <c r="E2475" s="224"/>
      <c r="F2475" s="224"/>
      <c r="G2475" s="224"/>
      <c r="H2475" s="224"/>
      <c r="I2475" s="224"/>
      <c r="J2475" s="224"/>
    </row>
    <row r="2476" spans="1:10">
      <c r="A2476" s="223">
        <v>2476</v>
      </c>
      <c r="B2476" s="225" t="s">
        <v>4819</v>
      </c>
      <c r="C2476" s="226" t="s">
        <v>4820</v>
      </c>
      <c r="D2476" s="224"/>
      <c r="E2476" s="224"/>
      <c r="F2476" s="224"/>
      <c r="G2476" s="224"/>
      <c r="H2476" s="224"/>
      <c r="I2476" s="224"/>
      <c r="J2476" s="224"/>
    </row>
    <row r="2477" spans="1:10">
      <c r="A2477" s="223">
        <v>2477</v>
      </c>
      <c r="B2477" s="225" t="s">
        <v>4821</v>
      </c>
      <c r="C2477" s="226" t="s">
        <v>4820</v>
      </c>
      <c r="D2477" s="224"/>
      <c r="E2477" s="224"/>
      <c r="F2477" s="224"/>
      <c r="G2477" s="224"/>
      <c r="H2477" s="224"/>
      <c r="I2477" s="224"/>
      <c r="J2477" s="224"/>
    </row>
    <row r="2478" spans="1:10">
      <c r="A2478" s="223">
        <v>2478</v>
      </c>
      <c r="B2478" s="225" t="s">
        <v>2402</v>
      </c>
      <c r="C2478" s="226" t="s">
        <v>4822</v>
      </c>
      <c r="D2478" s="224"/>
      <c r="E2478" s="224"/>
      <c r="F2478" s="224"/>
      <c r="G2478" s="224"/>
      <c r="H2478" s="224"/>
      <c r="I2478" s="224"/>
      <c r="J2478" s="224"/>
    </row>
    <row r="2479" spans="1:10">
      <c r="A2479" s="223">
        <v>2479</v>
      </c>
      <c r="B2479" s="225" t="s">
        <v>2403</v>
      </c>
      <c r="C2479" s="226" t="s">
        <v>4822</v>
      </c>
      <c r="D2479" s="224"/>
      <c r="E2479" s="224"/>
      <c r="F2479" s="224"/>
      <c r="G2479" s="224"/>
      <c r="H2479" s="224"/>
      <c r="I2479" s="224"/>
      <c r="J2479" s="224"/>
    </row>
    <row r="2480" spans="1:10">
      <c r="A2480" s="223">
        <v>2480</v>
      </c>
      <c r="B2480" s="225" t="s">
        <v>4823</v>
      </c>
      <c r="C2480" s="226" t="s">
        <v>4822</v>
      </c>
      <c r="D2480" s="224"/>
      <c r="E2480" s="224"/>
      <c r="F2480" s="224"/>
      <c r="G2480" s="224"/>
      <c r="H2480" s="224"/>
      <c r="I2480" s="224"/>
      <c r="J2480" s="224"/>
    </row>
    <row r="2481" spans="1:10">
      <c r="A2481" s="223">
        <v>2481</v>
      </c>
      <c r="B2481" s="225" t="s">
        <v>4824</v>
      </c>
      <c r="C2481" s="226" t="s">
        <v>4825</v>
      </c>
      <c r="D2481" s="224"/>
      <c r="E2481" s="224"/>
      <c r="F2481" s="224"/>
      <c r="G2481" s="224"/>
      <c r="H2481" s="224"/>
      <c r="I2481" s="224"/>
      <c r="J2481" s="224"/>
    </row>
    <row r="2482" spans="1:10">
      <c r="A2482" s="223">
        <v>2482</v>
      </c>
      <c r="B2482" s="225" t="s">
        <v>4826</v>
      </c>
      <c r="C2482" s="226" t="s">
        <v>4827</v>
      </c>
      <c r="D2482" s="224"/>
      <c r="E2482" s="224"/>
      <c r="F2482" s="224"/>
      <c r="G2482" s="224"/>
      <c r="H2482" s="224"/>
      <c r="I2482" s="224"/>
      <c r="J2482" s="224"/>
    </row>
    <row r="2483" spans="1:10">
      <c r="A2483" s="223">
        <v>2483</v>
      </c>
      <c r="B2483" s="225" t="s">
        <v>4828</v>
      </c>
      <c r="C2483" s="226" t="s">
        <v>4829</v>
      </c>
      <c r="D2483" s="224"/>
      <c r="E2483" s="224"/>
      <c r="F2483" s="224"/>
      <c r="G2483" s="224"/>
      <c r="H2483" s="224"/>
      <c r="I2483" s="224"/>
      <c r="J2483" s="224"/>
    </row>
    <row r="2484" spans="1:10">
      <c r="A2484" s="223">
        <v>2484</v>
      </c>
      <c r="B2484" s="225" t="s">
        <v>4830</v>
      </c>
      <c r="C2484" s="226" t="s">
        <v>4831</v>
      </c>
      <c r="D2484" s="224"/>
      <c r="E2484" s="224"/>
      <c r="F2484" s="224"/>
      <c r="G2484" s="224"/>
      <c r="H2484" s="224"/>
      <c r="I2484" s="224"/>
      <c r="J2484" s="224"/>
    </row>
    <row r="2485" spans="1:10">
      <c r="A2485" s="223">
        <v>2485</v>
      </c>
      <c r="B2485" s="225" t="s">
        <v>4832</v>
      </c>
      <c r="C2485" s="226" t="s">
        <v>4833</v>
      </c>
      <c r="D2485" s="224"/>
      <c r="E2485" s="224"/>
      <c r="F2485" s="224"/>
      <c r="G2485" s="224"/>
      <c r="H2485" s="224"/>
      <c r="I2485" s="224"/>
      <c r="J2485" s="224"/>
    </row>
    <row r="2486" spans="1:10">
      <c r="A2486" s="223">
        <v>2486</v>
      </c>
      <c r="B2486" s="225" t="s">
        <v>4834</v>
      </c>
      <c r="C2486" s="226" t="s">
        <v>4835</v>
      </c>
      <c r="D2486" s="224"/>
      <c r="E2486" s="224"/>
      <c r="F2486" s="224"/>
      <c r="G2486" s="224"/>
      <c r="H2486" s="224"/>
      <c r="I2486" s="224"/>
      <c r="J2486" s="224"/>
    </row>
    <row r="2487" spans="1:10">
      <c r="A2487" s="223">
        <v>2487</v>
      </c>
      <c r="B2487" s="225" t="s">
        <v>4836</v>
      </c>
      <c r="C2487" s="226" t="s">
        <v>4837</v>
      </c>
      <c r="D2487" s="224"/>
      <c r="E2487" s="224"/>
      <c r="F2487" s="224"/>
      <c r="G2487" s="224"/>
      <c r="H2487" s="224"/>
      <c r="I2487" s="224"/>
      <c r="J2487" s="224"/>
    </row>
    <row r="2488" spans="1:10">
      <c r="A2488" s="223">
        <v>2488</v>
      </c>
      <c r="B2488" s="225" t="s">
        <v>2404</v>
      </c>
      <c r="C2488" s="226" t="s">
        <v>4838</v>
      </c>
      <c r="D2488" s="224"/>
      <c r="E2488" s="224"/>
      <c r="F2488" s="224"/>
      <c r="G2488" s="224"/>
      <c r="H2488" s="224"/>
      <c r="I2488" s="224"/>
      <c r="J2488" s="224"/>
    </row>
    <row r="2489" spans="1:10">
      <c r="A2489" s="223">
        <v>2489</v>
      </c>
      <c r="B2489" s="225" t="s">
        <v>2405</v>
      </c>
      <c r="C2489" s="226" t="s">
        <v>4839</v>
      </c>
      <c r="D2489" s="224"/>
      <c r="E2489" s="224"/>
      <c r="F2489" s="224"/>
      <c r="G2489" s="224"/>
      <c r="H2489" s="224"/>
      <c r="I2489" s="224"/>
      <c r="J2489" s="224"/>
    </row>
    <row r="2490" spans="1:10">
      <c r="A2490" s="223">
        <v>2490</v>
      </c>
      <c r="B2490" s="225" t="s">
        <v>2406</v>
      </c>
      <c r="C2490" s="226" t="s">
        <v>4839</v>
      </c>
      <c r="D2490" s="224"/>
      <c r="E2490" s="224"/>
      <c r="F2490" s="224"/>
      <c r="G2490" s="224"/>
      <c r="H2490" s="224"/>
      <c r="I2490" s="224"/>
      <c r="J2490" s="224"/>
    </row>
    <row r="2491" spans="1:10">
      <c r="A2491" s="223">
        <v>2491</v>
      </c>
      <c r="B2491" s="225" t="s">
        <v>2407</v>
      </c>
      <c r="C2491" s="226" t="s">
        <v>4839</v>
      </c>
      <c r="D2491" s="224"/>
      <c r="E2491" s="224"/>
      <c r="F2491" s="224"/>
      <c r="G2491" s="224"/>
      <c r="H2491" s="224"/>
      <c r="I2491" s="224"/>
      <c r="J2491" s="224"/>
    </row>
    <row r="2492" spans="1:10">
      <c r="A2492" s="223">
        <v>2492</v>
      </c>
      <c r="B2492" s="225" t="s">
        <v>2408</v>
      </c>
      <c r="C2492" s="226" t="s">
        <v>4839</v>
      </c>
      <c r="D2492" s="224"/>
      <c r="E2492" s="224"/>
      <c r="F2492" s="224"/>
      <c r="G2492" s="224"/>
      <c r="H2492" s="224"/>
      <c r="I2492" s="224"/>
      <c r="J2492" s="224"/>
    </row>
    <row r="2493" spans="1:10">
      <c r="A2493" s="223">
        <v>2493</v>
      </c>
      <c r="B2493" s="225" t="s">
        <v>2409</v>
      </c>
      <c r="C2493" s="226" t="s">
        <v>4840</v>
      </c>
      <c r="D2493" s="224"/>
      <c r="E2493" s="224"/>
      <c r="F2493" s="224"/>
      <c r="G2493" s="224"/>
      <c r="H2493" s="224"/>
      <c r="I2493" s="224"/>
      <c r="J2493" s="224"/>
    </row>
    <row r="2494" spans="1:10">
      <c r="A2494" s="223">
        <v>2494</v>
      </c>
      <c r="B2494" s="225" t="s">
        <v>4841</v>
      </c>
      <c r="C2494" s="226" t="s">
        <v>4840</v>
      </c>
      <c r="D2494" s="224"/>
      <c r="E2494" s="224"/>
      <c r="F2494" s="224"/>
      <c r="G2494" s="224"/>
      <c r="H2494" s="224"/>
      <c r="I2494" s="224"/>
      <c r="J2494" s="224"/>
    </row>
    <row r="2495" spans="1:10">
      <c r="A2495" s="223">
        <v>2495</v>
      </c>
      <c r="B2495" s="225" t="s">
        <v>4842</v>
      </c>
      <c r="C2495" s="226" t="s">
        <v>4840</v>
      </c>
      <c r="D2495" s="224"/>
      <c r="E2495" s="224"/>
      <c r="F2495" s="224"/>
      <c r="G2495" s="224"/>
      <c r="H2495" s="224"/>
      <c r="I2495" s="224"/>
      <c r="J2495" s="224"/>
    </row>
    <row r="2496" spans="1:10">
      <c r="A2496" s="223">
        <v>2496</v>
      </c>
      <c r="B2496" s="225" t="s">
        <v>4843</v>
      </c>
      <c r="C2496" s="226" t="s">
        <v>4844</v>
      </c>
      <c r="D2496" s="224"/>
      <c r="E2496" s="224"/>
      <c r="F2496" s="224"/>
      <c r="G2496" s="224"/>
      <c r="H2496" s="224"/>
      <c r="I2496" s="224"/>
      <c r="J2496" s="224"/>
    </row>
    <row r="2497" spans="1:10">
      <c r="A2497" s="223">
        <v>2497</v>
      </c>
      <c r="B2497" s="225" t="s">
        <v>4845</v>
      </c>
      <c r="C2497" s="226" t="s">
        <v>4846</v>
      </c>
      <c r="D2497" s="224"/>
      <c r="E2497" s="224"/>
      <c r="F2497" s="224"/>
      <c r="G2497" s="224"/>
      <c r="H2497" s="224"/>
      <c r="I2497" s="224"/>
      <c r="J2497" s="224"/>
    </row>
    <row r="2498" spans="1:10">
      <c r="A2498" s="223">
        <v>2498</v>
      </c>
      <c r="B2498" s="225" t="s">
        <v>4847</v>
      </c>
      <c r="C2498" s="226" t="s">
        <v>4848</v>
      </c>
      <c r="D2498" s="224"/>
      <c r="E2498" s="224"/>
      <c r="F2498" s="224"/>
      <c r="G2498" s="224"/>
      <c r="H2498" s="224"/>
      <c r="I2498" s="224"/>
      <c r="J2498" s="224"/>
    </row>
    <row r="2499" spans="1:10">
      <c r="A2499" s="223">
        <v>2499</v>
      </c>
      <c r="B2499" s="225" t="s">
        <v>2411</v>
      </c>
      <c r="C2499" s="226" t="s">
        <v>4849</v>
      </c>
      <c r="D2499" s="224"/>
      <c r="E2499" s="224"/>
      <c r="F2499" s="224"/>
      <c r="G2499" s="224"/>
      <c r="H2499" s="224"/>
      <c r="I2499" s="224"/>
      <c r="J2499" s="224"/>
    </row>
    <row r="2500" spans="1:10">
      <c r="A2500" s="223">
        <v>2500</v>
      </c>
      <c r="B2500" s="225" t="s">
        <v>2412</v>
      </c>
      <c r="C2500" s="226" t="s">
        <v>4850</v>
      </c>
      <c r="D2500" s="224"/>
      <c r="E2500" s="224"/>
      <c r="F2500" s="224"/>
      <c r="G2500" s="224"/>
      <c r="H2500" s="224"/>
      <c r="I2500" s="224"/>
      <c r="J2500" s="224"/>
    </row>
    <row r="2501" spans="1:10">
      <c r="A2501" s="223">
        <v>2501</v>
      </c>
      <c r="B2501" s="225" t="s">
        <v>2413</v>
      </c>
      <c r="C2501" s="226" t="s">
        <v>4851</v>
      </c>
      <c r="D2501" s="224"/>
      <c r="E2501" s="224"/>
      <c r="F2501" s="224"/>
      <c r="G2501" s="224"/>
      <c r="H2501" s="224"/>
      <c r="I2501" s="224"/>
      <c r="J2501" s="224"/>
    </row>
    <row r="2502" spans="1:10">
      <c r="A2502" s="223">
        <v>2502</v>
      </c>
      <c r="B2502" s="225" t="s">
        <v>2414</v>
      </c>
      <c r="C2502" s="226" t="s">
        <v>4851</v>
      </c>
      <c r="D2502" s="224"/>
      <c r="E2502" s="224"/>
      <c r="F2502" s="224"/>
      <c r="G2502" s="224"/>
      <c r="H2502" s="224"/>
      <c r="I2502" s="224"/>
      <c r="J2502" s="224"/>
    </row>
    <row r="2503" spans="1:10">
      <c r="A2503" s="223">
        <v>2503</v>
      </c>
      <c r="B2503" s="225" t="s">
        <v>4852</v>
      </c>
      <c r="C2503" s="226" t="s">
        <v>4853</v>
      </c>
      <c r="D2503" s="224"/>
      <c r="E2503" s="224"/>
      <c r="F2503" s="224"/>
      <c r="G2503" s="224"/>
      <c r="H2503" s="224"/>
      <c r="I2503" s="224"/>
      <c r="J2503" s="224"/>
    </row>
    <row r="2504" spans="1:10">
      <c r="A2504" s="223">
        <v>2504</v>
      </c>
      <c r="B2504" s="225" t="s">
        <v>4854</v>
      </c>
      <c r="C2504" s="226" t="s">
        <v>4855</v>
      </c>
      <c r="D2504" s="224"/>
      <c r="E2504" s="224"/>
      <c r="F2504" s="224"/>
      <c r="G2504" s="224"/>
      <c r="H2504" s="224"/>
      <c r="I2504" s="224"/>
      <c r="J2504" s="224"/>
    </row>
    <row r="2505" spans="1:10">
      <c r="A2505" s="223">
        <v>2505</v>
      </c>
      <c r="B2505" s="225" t="s">
        <v>2415</v>
      </c>
      <c r="C2505" s="226" t="s">
        <v>4856</v>
      </c>
      <c r="D2505" s="224"/>
      <c r="E2505" s="224"/>
      <c r="F2505" s="224"/>
      <c r="G2505" s="224"/>
      <c r="H2505" s="224"/>
      <c r="I2505" s="224"/>
      <c r="J2505" s="224"/>
    </row>
    <row r="2506" spans="1:10">
      <c r="A2506" s="223">
        <v>2506</v>
      </c>
      <c r="B2506" s="225" t="s">
        <v>2416</v>
      </c>
      <c r="C2506" s="226" t="s">
        <v>4857</v>
      </c>
      <c r="D2506" s="224"/>
      <c r="E2506" s="224"/>
      <c r="F2506" s="224"/>
      <c r="G2506" s="224"/>
      <c r="H2506" s="224"/>
      <c r="I2506" s="224"/>
      <c r="J2506" s="224"/>
    </row>
    <row r="2507" spans="1:10">
      <c r="A2507" s="223">
        <v>2507</v>
      </c>
      <c r="B2507" s="225" t="s">
        <v>2417</v>
      </c>
      <c r="C2507" s="226" t="s">
        <v>4857</v>
      </c>
      <c r="D2507" s="224"/>
      <c r="E2507" s="224"/>
      <c r="F2507" s="224"/>
      <c r="G2507" s="224"/>
      <c r="H2507" s="224"/>
      <c r="I2507" s="224"/>
      <c r="J2507" s="224"/>
    </row>
    <row r="2508" spans="1:10">
      <c r="A2508" s="223">
        <v>2508</v>
      </c>
      <c r="B2508" s="225" t="s">
        <v>2418</v>
      </c>
      <c r="C2508" s="226" t="s">
        <v>4858</v>
      </c>
      <c r="D2508" s="224"/>
      <c r="E2508" s="224"/>
      <c r="F2508" s="224"/>
      <c r="G2508" s="224"/>
      <c r="H2508" s="224"/>
      <c r="I2508" s="224"/>
      <c r="J2508" s="224"/>
    </row>
    <row r="2509" spans="1:10">
      <c r="A2509" s="223">
        <v>2509</v>
      </c>
      <c r="B2509" s="225" t="s">
        <v>2419</v>
      </c>
      <c r="C2509" s="226" t="s">
        <v>4858</v>
      </c>
      <c r="D2509" s="224"/>
      <c r="E2509" s="224"/>
      <c r="F2509" s="224"/>
      <c r="G2509" s="224"/>
      <c r="H2509" s="224"/>
      <c r="I2509" s="224"/>
      <c r="J2509" s="224"/>
    </row>
    <row r="2510" spans="1:10">
      <c r="A2510" s="223">
        <v>2510</v>
      </c>
      <c r="B2510" s="225" t="s">
        <v>2420</v>
      </c>
      <c r="C2510" s="226" t="s">
        <v>4859</v>
      </c>
      <c r="D2510" s="224"/>
      <c r="E2510" s="224"/>
      <c r="F2510" s="224"/>
      <c r="G2510" s="224"/>
      <c r="H2510" s="224"/>
      <c r="I2510" s="224"/>
      <c r="J2510" s="224"/>
    </row>
    <row r="2511" spans="1:10">
      <c r="A2511" s="223">
        <v>2511</v>
      </c>
      <c r="B2511" s="225" t="s">
        <v>2421</v>
      </c>
      <c r="C2511" s="226" t="s">
        <v>4859</v>
      </c>
      <c r="D2511" s="224"/>
      <c r="E2511" s="224"/>
      <c r="F2511" s="224"/>
      <c r="G2511" s="224"/>
      <c r="H2511" s="224"/>
      <c r="I2511" s="224"/>
      <c r="J2511" s="224"/>
    </row>
    <row r="2512" spans="1:10">
      <c r="A2512" s="223">
        <v>2512</v>
      </c>
      <c r="B2512" s="225" t="s">
        <v>2422</v>
      </c>
      <c r="C2512" s="226" t="s">
        <v>2423</v>
      </c>
      <c r="D2512" s="224"/>
      <c r="E2512" s="224"/>
      <c r="F2512" s="224"/>
      <c r="G2512" s="224"/>
      <c r="H2512" s="224"/>
      <c r="I2512" s="224"/>
      <c r="J2512" s="224"/>
    </row>
    <row r="2513" spans="1:10">
      <c r="A2513" s="223">
        <v>2513</v>
      </c>
      <c r="B2513" s="225" t="s">
        <v>2424</v>
      </c>
      <c r="C2513" s="226" t="s">
        <v>2423</v>
      </c>
      <c r="D2513" s="224"/>
      <c r="E2513" s="224"/>
      <c r="F2513" s="224"/>
      <c r="G2513" s="224"/>
      <c r="H2513" s="224"/>
      <c r="I2513" s="224"/>
      <c r="J2513" s="224"/>
    </row>
    <row r="2514" spans="1:10">
      <c r="A2514" s="223">
        <v>2514</v>
      </c>
      <c r="B2514" s="225" t="s">
        <v>2425</v>
      </c>
      <c r="C2514" s="226" t="s">
        <v>4860</v>
      </c>
      <c r="D2514" s="224"/>
      <c r="E2514" s="224"/>
      <c r="F2514" s="224"/>
      <c r="G2514" s="224"/>
      <c r="H2514" s="224"/>
      <c r="I2514" s="224"/>
      <c r="J2514" s="224"/>
    </row>
    <row r="2515" spans="1:10">
      <c r="A2515" s="223">
        <v>2515</v>
      </c>
      <c r="B2515" s="225" t="s">
        <v>2426</v>
      </c>
      <c r="C2515" s="226" t="s">
        <v>4860</v>
      </c>
      <c r="D2515" s="224"/>
      <c r="E2515" s="224"/>
      <c r="F2515" s="224"/>
      <c r="G2515" s="224"/>
      <c r="H2515" s="224"/>
      <c r="I2515" s="224"/>
      <c r="J2515" s="224"/>
    </row>
    <row r="2516" spans="1:10">
      <c r="A2516" s="223">
        <v>2516</v>
      </c>
      <c r="B2516" s="225" t="s">
        <v>2427</v>
      </c>
      <c r="C2516" s="226" t="s">
        <v>4861</v>
      </c>
      <c r="D2516" s="224"/>
      <c r="E2516" s="224"/>
      <c r="F2516" s="224"/>
      <c r="G2516" s="224"/>
      <c r="H2516" s="224"/>
      <c r="I2516" s="224"/>
      <c r="J2516" s="224"/>
    </row>
    <row r="2517" spans="1:10">
      <c r="A2517" s="223">
        <v>2517</v>
      </c>
      <c r="B2517" s="225" t="s">
        <v>2428</v>
      </c>
      <c r="C2517" s="226" t="s">
        <v>4861</v>
      </c>
      <c r="D2517" s="224"/>
      <c r="E2517" s="224"/>
      <c r="F2517" s="224"/>
      <c r="G2517" s="224"/>
      <c r="H2517" s="224"/>
      <c r="I2517" s="224"/>
      <c r="J2517" s="224"/>
    </row>
    <row r="2518" spans="1:10">
      <c r="A2518" s="223">
        <v>2518</v>
      </c>
      <c r="B2518" s="225" t="s">
        <v>2429</v>
      </c>
      <c r="C2518" s="226" t="s">
        <v>2430</v>
      </c>
      <c r="D2518" s="224"/>
      <c r="E2518" s="224"/>
      <c r="F2518" s="224"/>
      <c r="G2518" s="224"/>
      <c r="H2518" s="224"/>
      <c r="I2518" s="224"/>
      <c r="J2518" s="224"/>
    </row>
    <row r="2519" spans="1:10">
      <c r="A2519" s="223">
        <v>2519</v>
      </c>
      <c r="B2519" s="225" t="s">
        <v>4862</v>
      </c>
      <c r="C2519" s="226" t="s">
        <v>4863</v>
      </c>
      <c r="D2519" s="224"/>
      <c r="E2519" s="224"/>
      <c r="F2519" s="224"/>
      <c r="G2519" s="224"/>
      <c r="H2519" s="224"/>
      <c r="I2519" s="224"/>
      <c r="J2519" s="224"/>
    </row>
    <row r="2520" spans="1:10">
      <c r="A2520" s="223">
        <v>2520</v>
      </c>
      <c r="B2520" s="225" t="s">
        <v>4864</v>
      </c>
      <c r="C2520" s="226" t="s">
        <v>4865</v>
      </c>
      <c r="D2520" s="224"/>
      <c r="E2520" s="224"/>
      <c r="F2520" s="224"/>
      <c r="G2520" s="224"/>
      <c r="H2520" s="224"/>
      <c r="I2520" s="224"/>
      <c r="J2520" s="224"/>
    </row>
    <row r="2521" spans="1:10">
      <c r="A2521" s="223">
        <v>2521</v>
      </c>
      <c r="B2521" s="225" t="s">
        <v>2431</v>
      </c>
      <c r="C2521" s="226" t="s">
        <v>4866</v>
      </c>
      <c r="D2521" s="224"/>
      <c r="E2521" s="224"/>
      <c r="F2521" s="224"/>
      <c r="G2521" s="224"/>
      <c r="H2521" s="224"/>
      <c r="I2521" s="224"/>
      <c r="J2521" s="224"/>
    </row>
    <row r="2522" spans="1:10">
      <c r="A2522" s="223">
        <v>2522</v>
      </c>
      <c r="B2522" s="225" t="s">
        <v>2432</v>
      </c>
      <c r="C2522" s="226" t="s">
        <v>4867</v>
      </c>
      <c r="D2522" s="224"/>
      <c r="E2522" s="224"/>
      <c r="F2522" s="224"/>
      <c r="G2522" s="224"/>
      <c r="H2522" s="224"/>
      <c r="I2522" s="224"/>
      <c r="J2522" s="224"/>
    </row>
    <row r="2523" spans="1:10" ht="25.5">
      <c r="A2523" s="223">
        <v>2523</v>
      </c>
      <c r="B2523" s="225" t="s">
        <v>2433</v>
      </c>
      <c r="C2523" s="226" t="s">
        <v>4868</v>
      </c>
      <c r="D2523" s="224"/>
      <c r="E2523" s="224"/>
      <c r="F2523" s="224"/>
      <c r="G2523" s="224"/>
      <c r="H2523" s="224"/>
      <c r="I2523" s="224"/>
      <c r="J2523" s="224"/>
    </row>
    <row r="2524" spans="1:10">
      <c r="A2524" s="223">
        <v>2524</v>
      </c>
      <c r="B2524" s="225" t="s">
        <v>4869</v>
      </c>
      <c r="C2524" s="226" t="s">
        <v>4870</v>
      </c>
      <c r="D2524" s="224"/>
      <c r="E2524" s="224"/>
      <c r="F2524" s="224"/>
      <c r="G2524" s="224"/>
      <c r="H2524" s="224"/>
      <c r="I2524" s="224"/>
      <c r="J2524" s="224"/>
    </row>
    <row r="2525" spans="1:10">
      <c r="A2525" s="223">
        <v>2525</v>
      </c>
      <c r="B2525" s="225" t="s">
        <v>2434</v>
      </c>
      <c r="C2525" s="226" t="s">
        <v>4871</v>
      </c>
      <c r="D2525" s="224"/>
      <c r="E2525" s="224"/>
      <c r="F2525" s="224"/>
      <c r="G2525" s="224"/>
      <c r="H2525" s="224"/>
      <c r="I2525" s="224"/>
      <c r="J2525" s="224"/>
    </row>
    <row r="2526" spans="1:10">
      <c r="A2526" s="223">
        <v>2526</v>
      </c>
      <c r="B2526" s="225" t="s">
        <v>2435</v>
      </c>
      <c r="C2526" s="226" t="s">
        <v>4872</v>
      </c>
      <c r="D2526" s="224"/>
      <c r="E2526" s="224"/>
      <c r="F2526" s="224"/>
      <c r="G2526" s="224"/>
      <c r="H2526" s="224"/>
      <c r="I2526" s="224"/>
      <c r="J2526" s="224"/>
    </row>
    <row r="2527" spans="1:10">
      <c r="A2527" s="223">
        <v>2527</v>
      </c>
      <c r="B2527" s="225" t="s">
        <v>4873</v>
      </c>
      <c r="C2527" s="226" t="s">
        <v>4872</v>
      </c>
      <c r="D2527" s="224"/>
      <c r="E2527" s="224"/>
      <c r="F2527" s="224"/>
      <c r="G2527" s="224"/>
      <c r="H2527" s="224"/>
      <c r="I2527" s="224"/>
      <c r="J2527" s="224"/>
    </row>
    <row r="2528" spans="1:10">
      <c r="A2528" s="223">
        <v>2528</v>
      </c>
      <c r="B2528" s="225" t="s">
        <v>4874</v>
      </c>
      <c r="C2528" s="226" t="s">
        <v>2436</v>
      </c>
      <c r="D2528" s="224"/>
      <c r="E2528" s="224"/>
      <c r="F2528" s="224"/>
      <c r="G2528" s="224"/>
      <c r="H2528" s="224"/>
      <c r="I2528" s="224"/>
      <c r="J2528" s="224"/>
    </row>
    <row r="2529" spans="1:10">
      <c r="A2529" s="223">
        <v>2529</v>
      </c>
      <c r="B2529" s="225" t="s">
        <v>4875</v>
      </c>
      <c r="C2529" s="226" t="s">
        <v>2436</v>
      </c>
      <c r="D2529" s="224"/>
      <c r="E2529" s="224"/>
      <c r="F2529" s="224"/>
      <c r="G2529" s="224"/>
      <c r="H2529" s="224"/>
      <c r="I2529" s="224"/>
      <c r="J2529" s="224"/>
    </row>
    <row r="2530" spans="1:10" ht="25.5">
      <c r="A2530" s="223">
        <v>2530</v>
      </c>
      <c r="B2530" s="225" t="s">
        <v>4876</v>
      </c>
      <c r="C2530" s="226" t="s">
        <v>2438</v>
      </c>
      <c r="D2530" s="224"/>
      <c r="E2530" s="224"/>
      <c r="F2530" s="224"/>
      <c r="G2530" s="224"/>
      <c r="H2530" s="224"/>
      <c r="I2530" s="224"/>
      <c r="J2530" s="224"/>
    </row>
    <row r="2531" spans="1:10">
      <c r="A2531" s="223">
        <v>2531</v>
      </c>
      <c r="B2531" s="225" t="s">
        <v>4877</v>
      </c>
      <c r="C2531" s="226" t="s">
        <v>2437</v>
      </c>
      <c r="D2531" s="224"/>
      <c r="E2531" s="224"/>
      <c r="F2531" s="224"/>
      <c r="G2531" s="224"/>
      <c r="H2531" s="224"/>
      <c r="I2531" s="224"/>
      <c r="J2531" s="224"/>
    </row>
    <row r="2532" spans="1:10" ht="25.5">
      <c r="A2532" s="223">
        <v>2532</v>
      </c>
      <c r="B2532" s="225" t="s">
        <v>4878</v>
      </c>
      <c r="C2532" s="226" t="s">
        <v>4879</v>
      </c>
      <c r="D2532" s="224"/>
      <c r="E2532" s="224"/>
      <c r="F2532" s="224"/>
      <c r="G2532" s="224"/>
      <c r="H2532" s="224"/>
      <c r="I2532" s="224"/>
      <c r="J2532" s="224"/>
    </row>
    <row r="2533" spans="1:10" ht="25.5">
      <c r="A2533" s="223">
        <v>2533</v>
      </c>
      <c r="B2533" s="225" t="s">
        <v>4880</v>
      </c>
      <c r="C2533" s="226" t="s">
        <v>4881</v>
      </c>
      <c r="D2533" s="224"/>
      <c r="E2533" s="224"/>
      <c r="F2533" s="224"/>
      <c r="G2533" s="224"/>
      <c r="H2533" s="224"/>
      <c r="I2533" s="224"/>
      <c r="J2533" s="224"/>
    </row>
    <row r="2534" spans="1:10">
      <c r="A2534" s="223">
        <v>2534</v>
      </c>
      <c r="B2534" s="225" t="s">
        <v>2439</v>
      </c>
      <c r="C2534" s="226" t="s">
        <v>2441</v>
      </c>
      <c r="D2534" s="224"/>
      <c r="E2534" s="224"/>
      <c r="F2534" s="224"/>
      <c r="G2534" s="224"/>
      <c r="H2534" s="224"/>
      <c r="I2534" s="224"/>
      <c r="J2534" s="224"/>
    </row>
    <row r="2535" spans="1:10">
      <c r="A2535" s="223">
        <v>2535</v>
      </c>
      <c r="B2535" s="225" t="s">
        <v>2440</v>
      </c>
      <c r="C2535" s="226" t="s">
        <v>2441</v>
      </c>
      <c r="D2535" s="224"/>
      <c r="E2535" s="224"/>
      <c r="F2535" s="224"/>
      <c r="G2535" s="224"/>
      <c r="H2535" s="224"/>
      <c r="I2535" s="224"/>
      <c r="J2535" s="224"/>
    </row>
    <row r="2536" spans="1:10">
      <c r="A2536" s="223">
        <v>2536</v>
      </c>
      <c r="B2536" s="225" t="s">
        <v>2442</v>
      </c>
      <c r="C2536" s="226" t="s">
        <v>2441</v>
      </c>
      <c r="D2536" s="224"/>
      <c r="E2536" s="224"/>
      <c r="F2536" s="224"/>
      <c r="G2536" s="224"/>
      <c r="H2536" s="224"/>
      <c r="I2536" s="224"/>
      <c r="J2536" s="224"/>
    </row>
    <row r="2537" spans="1:10">
      <c r="A2537" s="223">
        <v>2537</v>
      </c>
      <c r="B2537" s="225" t="s">
        <v>4882</v>
      </c>
      <c r="C2537" s="226" t="s">
        <v>4883</v>
      </c>
      <c r="D2537" s="224"/>
      <c r="E2537" s="224"/>
      <c r="F2537" s="224"/>
      <c r="G2537" s="224"/>
      <c r="H2537" s="224"/>
      <c r="I2537" s="224"/>
      <c r="J2537" s="224"/>
    </row>
    <row r="2538" spans="1:10">
      <c r="A2538" s="223">
        <v>2538</v>
      </c>
      <c r="B2538" s="225" t="s">
        <v>4884</v>
      </c>
      <c r="C2538" s="226" t="s">
        <v>4885</v>
      </c>
      <c r="D2538" s="224"/>
      <c r="E2538" s="224"/>
      <c r="F2538" s="224"/>
      <c r="G2538" s="224"/>
      <c r="H2538" s="224"/>
      <c r="I2538" s="224"/>
      <c r="J2538" s="224"/>
    </row>
    <row r="2539" spans="1:10">
      <c r="A2539" s="223">
        <v>2539</v>
      </c>
      <c r="B2539" s="225" t="s">
        <v>2443</v>
      </c>
      <c r="C2539" s="226" t="s">
        <v>4886</v>
      </c>
      <c r="D2539" s="224"/>
      <c r="E2539" s="224"/>
      <c r="F2539" s="224"/>
      <c r="G2539" s="224"/>
      <c r="H2539" s="224"/>
      <c r="I2539" s="224"/>
      <c r="J2539" s="224"/>
    </row>
    <row r="2540" spans="1:10">
      <c r="A2540" s="223">
        <v>2540</v>
      </c>
      <c r="B2540" s="225" t="s">
        <v>2444</v>
      </c>
      <c r="C2540" s="226" t="s">
        <v>4887</v>
      </c>
      <c r="D2540" s="224"/>
      <c r="E2540" s="224"/>
      <c r="F2540" s="224"/>
      <c r="G2540" s="224"/>
      <c r="H2540" s="224"/>
      <c r="I2540" s="224"/>
      <c r="J2540" s="224"/>
    </row>
    <row r="2541" spans="1:10">
      <c r="A2541" s="223">
        <v>2541</v>
      </c>
      <c r="B2541" s="225" t="s">
        <v>2445</v>
      </c>
      <c r="C2541" s="226" t="s">
        <v>4888</v>
      </c>
      <c r="D2541" s="224"/>
      <c r="E2541" s="224"/>
      <c r="F2541" s="224"/>
      <c r="G2541" s="224"/>
      <c r="H2541" s="224"/>
      <c r="I2541" s="224"/>
      <c r="J2541" s="224"/>
    </row>
    <row r="2542" spans="1:10">
      <c r="A2542" s="223">
        <v>2542</v>
      </c>
      <c r="B2542" s="225" t="s">
        <v>2446</v>
      </c>
      <c r="C2542" s="226" t="s">
        <v>4888</v>
      </c>
      <c r="D2542" s="224"/>
      <c r="E2542" s="224"/>
      <c r="F2542" s="224"/>
      <c r="G2542" s="224"/>
      <c r="H2542" s="224"/>
      <c r="I2542" s="224"/>
      <c r="J2542" s="224"/>
    </row>
    <row r="2543" spans="1:10">
      <c r="A2543" s="223">
        <v>2543</v>
      </c>
      <c r="B2543" s="225" t="s">
        <v>2447</v>
      </c>
      <c r="C2543" s="226" t="s">
        <v>2448</v>
      </c>
      <c r="D2543" s="224"/>
      <c r="E2543" s="224"/>
      <c r="F2543" s="224"/>
      <c r="G2543" s="224"/>
      <c r="H2543" s="224"/>
      <c r="I2543" s="224"/>
      <c r="J2543" s="224"/>
    </row>
    <row r="2544" spans="1:10">
      <c r="A2544" s="223">
        <v>2544</v>
      </c>
      <c r="B2544" s="225" t="s">
        <v>2449</v>
      </c>
      <c r="C2544" s="226" t="s">
        <v>2450</v>
      </c>
      <c r="D2544" s="224"/>
      <c r="E2544" s="224"/>
      <c r="F2544" s="224"/>
      <c r="G2544" s="224"/>
      <c r="H2544" s="224"/>
      <c r="I2544" s="224"/>
      <c r="J2544" s="224"/>
    </row>
    <row r="2545" spans="1:10">
      <c r="A2545" s="223">
        <v>2545</v>
      </c>
      <c r="B2545" s="225" t="s">
        <v>4889</v>
      </c>
      <c r="C2545" s="226" t="s">
        <v>4890</v>
      </c>
      <c r="D2545" s="224"/>
      <c r="E2545" s="224"/>
      <c r="F2545" s="224"/>
      <c r="G2545" s="224"/>
      <c r="H2545" s="224"/>
      <c r="I2545" s="224"/>
      <c r="J2545" s="224"/>
    </row>
    <row r="2546" spans="1:10">
      <c r="A2546" s="223">
        <v>2546</v>
      </c>
      <c r="B2546" s="225" t="s">
        <v>2451</v>
      </c>
      <c r="C2546" s="226" t="s">
        <v>4891</v>
      </c>
      <c r="D2546" s="224"/>
      <c r="E2546" s="224"/>
      <c r="F2546" s="224"/>
      <c r="G2546" s="224"/>
      <c r="H2546" s="224"/>
      <c r="I2546" s="224"/>
      <c r="J2546" s="224"/>
    </row>
    <row r="2547" spans="1:10">
      <c r="A2547" s="223">
        <v>2547</v>
      </c>
      <c r="B2547" s="225" t="s">
        <v>2452</v>
      </c>
      <c r="C2547" s="226" t="s">
        <v>4891</v>
      </c>
      <c r="D2547" s="224"/>
      <c r="E2547" s="224"/>
      <c r="F2547" s="224"/>
      <c r="G2547" s="224"/>
      <c r="H2547" s="224"/>
      <c r="I2547" s="224"/>
      <c r="J2547" s="224"/>
    </row>
    <row r="2548" spans="1:10">
      <c r="A2548" s="223">
        <v>2548</v>
      </c>
      <c r="B2548" s="225" t="s">
        <v>2453</v>
      </c>
      <c r="C2548" s="226" t="s">
        <v>4891</v>
      </c>
      <c r="D2548" s="224"/>
      <c r="E2548" s="224"/>
      <c r="F2548" s="224"/>
      <c r="G2548" s="224"/>
      <c r="H2548" s="224"/>
      <c r="I2548" s="224"/>
      <c r="J2548" s="224"/>
    </row>
    <row r="2549" spans="1:10">
      <c r="A2549" s="223">
        <v>2549</v>
      </c>
      <c r="B2549" s="225" t="s">
        <v>2454</v>
      </c>
      <c r="C2549" s="226" t="s">
        <v>2456</v>
      </c>
      <c r="D2549" s="224"/>
      <c r="E2549" s="224"/>
      <c r="F2549" s="224"/>
      <c r="G2549" s="224"/>
      <c r="H2549" s="224"/>
      <c r="I2549" s="224"/>
      <c r="J2549" s="224"/>
    </row>
    <row r="2550" spans="1:10">
      <c r="A2550" s="223">
        <v>2550</v>
      </c>
      <c r="B2550" s="225" t="s">
        <v>2455</v>
      </c>
      <c r="C2550" s="226" t="s">
        <v>2456</v>
      </c>
      <c r="D2550" s="224"/>
      <c r="E2550" s="224"/>
      <c r="F2550" s="224"/>
      <c r="G2550" s="224"/>
      <c r="H2550" s="224"/>
      <c r="I2550" s="224"/>
      <c r="J2550" s="224"/>
    </row>
    <row r="2551" spans="1:10">
      <c r="A2551" s="223">
        <v>2551</v>
      </c>
      <c r="B2551" s="225" t="s">
        <v>2457</v>
      </c>
      <c r="C2551" s="226" t="s">
        <v>2456</v>
      </c>
      <c r="D2551" s="224"/>
      <c r="E2551" s="224"/>
      <c r="F2551" s="224"/>
      <c r="G2551" s="224"/>
      <c r="H2551" s="224"/>
      <c r="I2551" s="224"/>
      <c r="J2551" s="224"/>
    </row>
    <row r="2552" spans="1:10">
      <c r="A2552" s="223">
        <v>2552</v>
      </c>
      <c r="B2552" s="225" t="s">
        <v>2458</v>
      </c>
      <c r="C2552" s="226" t="s">
        <v>2456</v>
      </c>
      <c r="D2552" s="224"/>
      <c r="E2552" s="224"/>
      <c r="F2552" s="224"/>
      <c r="G2552" s="224"/>
      <c r="H2552" s="224"/>
      <c r="I2552" s="224"/>
      <c r="J2552" s="224"/>
    </row>
    <row r="2553" spans="1:10">
      <c r="A2553" s="223">
        <v>2553</v>
      </c>
      <c r="B2553" s="225" t="s">
        <v>4892</v>
      </c>
      <c r="C2553" s="226" t="s">
        <v>2410</v>
      </c>
      <c r="D2553" s="224"/>
      <c r="E2553" s="224"/>
      <c r="F2553" s="224"/>
      <c r="G2553" s="224"/>
      <c r="H2553" s="224"/>
      <c r="I2553" s="224"/>
      <c r="J2553" s="224"/>
    </row>
    <row r="2554" spans="1:10">
      <c r="A2554" s="223">
        <v>2554</v>
      </c>
      <c r="B2554" s="225" t="s">
        <v>4893</v>
      </c>
      <c r="C2554" s="226" t="s">
        <v>2410</v>
      </c>
      <c r="D2554" s="224"/>
      <c r="E2554" s="224"/>
      <c r="F2554" s="224"/>
      <c r="G2554" s="224"/>
      <c r="H2554" s="224"/>
      <c r="I2554" s="224"/>
      <c r="J2554" s="224"/>
    </row>
    <row r="2555" spans="1:10">
      <c r="A2555" s="223">
        <v>2555</v>
      </c>
      <c r="B2555" s="225" t="s">
        <v>4894</v>
      </c>
      <c r="C2555" s="226" t="s">
        <v>2410</v>
      </c>
      <c r="D2555" s="224"/>
      <c r="E2555" s="224"/>
      <c r="F2555" s="224"/>
      <c r="G2555" s="224"/>
      <c r="H2555" s="224"/>
      <c r="I2555" s="224"/>
      <c r="J2555" s="224"/>
    </row>
    <row r="2556" spans="1:10">
      <c r="A2556" s="223">
        <v>2556</v>
      </c>
      <c r="B2556" s="225" t="s">
        <v>4895</v>
      </c>
      <c r="C2556" s="226" t="s">
        <v>4896</v>
      </c>
      <c r="D2556" s="224"/>
      <c r="E2556" s="224"/>
      <c r="F2556" s="224"/>
      <c r="G2556" s="224"/>
      <c r="H2556" s="224"/>
      <c r="I2556" s="224"/>
      <c r="J2556" s="224"/>
    </row>
    <row r="2557" spans="1:10" ht="25.5">
      <c r="A2557" s="223">
        <v>2557</v>
      </c>
      <c r="B2557" s="225" t="s">
        <v>4897</v>
      </c>
      <c r="C2557" s="226" t="s">
        <v>4898</v>
      </c>
      <c r="D2557" s="224"/>
      <c r="E2557" s="224"/>
      <c r="F2557" s="224"/>
      <c r="G2557" s="224"/>
      <c r="H2557" s="224"/>
      <c r="I2557" s="224"/>
      <c r="J2557" s="224"/>
    </row>
    <row r="2558" spans="1:10">
      <c r="A2558" s="223">
        <v>2558</v>
      </c>
      <c r="B2558" s="225" t="s">
        <v>4899</v>
      </c>
      <c r="C2558" s="226" t="s">
        <v>4900</v>
      </c>
      <c r="D2558" s="224"/>
      <c r="E2558" s="224"/>
      <c r="F2558" s="224"/>
      <c r="G2558" s="224"/>
      <c r="H2558" s="224"/>
      <c r="I2558" s="224"/>
      <c r="J2558" s="224"/>
    </row>
    <row r="2559" spans="1:10">
      <c r="A2559" s="223">
        <v>2559</v>
      </c>
      <c r="B2559" s="225" t="s">
        <v>4901</v>
      </c>
      <c r="C2559" s="226" t="s">
        <v>4902</v>
      </c>
      <c r="D2559" s="224"/>
      <c r="E2559" s="224"/>
      <c r="F2559" s="224"/>
      <c r="G2559" s="224"/>
      <c r="H2559" s="224"/>
      <c r="I2559" s="224"/>
      <c r="J2559" s="224"/>
    </row>
    <row r="2560" spans="1:10">
      <c r="A2560" s="223">
        <v>2560</v>
      </c>
      <c r="B2560" s="225" t="s">
        <v>2459</v>
      </c>
      <c r="C2560" s="226" t="s">
        <v>4903</v>
      </c>
      <c r="D2560" s="224"/>
      <c r="E2560" s="224"/>
      <c r="F2560" s="224"/>
      <c r="G2560" s="224"/>
      <c r="H2560" s="224"/>
      <c r="I2560" s="224"/>
      <c r="J2560" s="224"/>
    </row>
    <row r="2561" spans="1:10">
      <c r="A2561" s="223">
        <v>2561</v>
      </c>
      <c r="B2561" s="225" t="s">
        <v>2460</v>
      </c>
      <c r="C2561" s="226" t="s">
        <v>4904</v>
      </c>
      <c r="D2561" s="224"/>
      <c r="E2561" s="224"/>
      <c r="F2561" s="224"/>
      <c r="G2561" s="224"/>
      <c r="H2561" s="224"/>
      <c r="I2561" s="224"/>
      <c r="J2561" s="224"/>
    </row>
    <row r="2562" spans="1:10">
      <c r="A2562" s="223">
        <v>2562</v>
      </c>
      <c r="B2562" s="225" t="s">
        <v>4905</v>
      </c>
      <c r="C2562" s="226" t="s">
        <v>4906</v>
      </c>
      <c r="D2562" s="224"/>
      <c r="E2562" s="224"/>
      <c r="F2562" s="224"/>
      <c r="G2562" s="224"/>
      <c r="H2562" s="224"/>
      <c r="I2562" s="224"/>
      <c r="J2562" s="224"/>
    </row>
    <row r="2563" spans="1:10">
      <c r="A2563" s="223">
        <v>2563</v>
      </c>
      <c r="B2563" s="225" t="s">
        <v>4907</v>
      </c>
      <c r="C2563" s="226" t="s">
        <v>4908</v>
      </c>
      <c r="D2563" s="224"/>
      <c r="E2563" s="224"/>
      <c r="F2563" s="224"/>
      <c r="G2563" s="224"/>
      <c r="H2563" s="224"/>
      <c r="I2563" s="224"/>
      <c r="J2563" s="224"/>
    </row>
    <row r="2564" spans="1:10">
      <c r="A2564" s="223">
        <v>2564</v>
      </c>
      <c r="B2564" s="225" t="s">
        <v>4909</v>
      </c>
      <c r="C2564" s="226" t="s">
        <v>4908</v>
      </c>
      <c r="D2564" s="224"/>
      <c r="E2564" s="224"/>
      <c r="F2564" s="224"/>
      <c r="G2564" s="224"/>
      <c r="H2564" s="224"/>
      <c r="I2564" s="224"/>
      <c r="J2564" s="224"/>
    </row>
    <row r="2565" spans="1:10">
      <c r="A2565" s="223">
        <v>2565</v>
      </c>
      <c r="B2565" s="225" t="s">
        <v>4910</v>
      </c>
      <c r="C2565" s="226" t="s">
        <v>4911</v>
      </c>
      <c r="D2565" s="224"/>
      <c r="E2565" s="224"/>
      <c r="F2565" s="224"/>
      <c r="G2565" s="224"/>
      <c r="H2565" s="224"/>
      <c r="I2565" s="224"/>
      <c r="J2565" s="224"/>
    </row>
    <row r="2566" spans="1:10">
      <c r="A2566" s="223">
        <v>2566</v>
      </c>
      <c r="B2566" s="225" t="s">
        <v>4912</v>
      </c>
      <c r="C2566" s="226" t="s">
        <v>4911</v>
      </c>
      <c r="D2566" s="224"/>
      <c r="E2566" s="224"/>
      <c r="F2566" s="224"/>
      <c r="G2566" s="224"/>
      <c r="H2566" s="224"/>
      <c r="I2566" s="224"/>
      <c r="J2566" s="224"/>
    </row>
    <row r="2567" spans="1:10">
      <c r="A2567" s="223">
        <v>2567</v>
      </c>
      <c r="B2567" s="225" t="s">
        <v>4913</v>
      </c>
      <c r="C2567" s="226" t="s">
        <v>4914</v>
      </c>
      <c r="D2567" s="224"/>
      <c r="E2567" s="224"/>
      <c r="F2567" s="224"/>
      <c r="G2567" s="224"/>
      <c r="H2567" s="224"/>
      <c r="I2567" s="224"/>
      <c r="J2567" s="224"/>
    </row>
    <row r="2568" spans="1:10">
      <c r="A2568" s="223">
        <v>2568</v>
      </c>
      <c r="B2568" s="225" t="s">
        <v>4915</v>
      </c>
      <c r="C2568" s="226" t="s">
        <v>4914</v>
      </c>
      <c r="D2568" s="224"/>
      <c r="E2568" s="224"/>
      <c r="F2568" s="224"/>
      <c r="G2568" s="224"/>
      <c r="H2568" s="224"/>
      <c r="I2568" s="224"/>
      <c r="J2568" s="224"/>
    </row>
    <row r="2569" spans="1:10">
      <c r="A2569" s="223">
        <v>2569</v>
      </c>
      <c r="B2569" s="225" t="s">
        <v>4916</v>
      </c>
      <c r="C2569" s="226" t="s">
        <v>4917</v>
      </c>
      <c r="D2569" s="224"/>
      <c r="E2569" s="224"/>
      <c r="F2569" s="224"/>
      <c r="G2569" s="224"/>
      <c r="H2569" s="224"/>
      <c r="I2569" s="224"/>
      <c r="J2569" s="224"/>
    </row>
    <row r="2570" spans="1:10">
      <c r="A2570" s="223">
        <v>2570</v>
      </c>
      <c r="B2570" s="225" t="s">
        <v>4918</v>
      </c>
      <c r="C2570" s="226" t="s">
        <v>4919</v>
      </c>
      <c r="D2570" s="224"/>
      <c r="E2570" s="224"/>
      <c r="F2570" s="224"/>
      <c r="G2570" s="224"/>
      <c r="H2570" s="224"/>
      <c r="I2570" s="224"/>
      <c r="J2570" s="224"/>
    </row>
    <row r="2571" spans="1:10">
      <c r="A2571" s="223">
        <v>2571</v>
      </c>
      <c r="B2571" s="225" t="s">
        <v>4920</v>
      </c>
      <c r="C2571" s="226" t="s">
        <v>4921</v>
      </c>
      <c r="D2571" s="224"/>
      <c r="E2571" s="224"/>
      <c r="F2571" s="224"/>
      <c r="G2571" s="224"/>
      <c r="H2571" s="224"/>
      <c r="I2571" s="224"/>
      <c r="J2571" s="224"/>
    </row>
    <row r="2572" spans="1:10">
      <c r="A2572" s="223">
        <v>2572</v>
      </c>
      <c r="B2572" s="225" t="s">
        <v>4922</v>
      </c>
      <c r="C2572" s="226" t="s">
        <v>4921</v>
      </c>
      <c r="D2572" s="224"/>
      <c r="E2572" s="224"/>
      <c r="F2572" s="224"/>
      <c r="G2572" s="224"/>
      <c r="H2572" s="224"/>
      <c r="I2572" s="224"/>
      <c r="J2572" s="224"/>
    </row>
    <row r="2573" spans="1:10">
      <c r="A2573" s="223">
        <v>2573</v>
      </c>
      <c r="B2573" s="225" t="s">
        <v>4923</v>
      </c>
      <c r="C2573" s="226" t="s">
        <v>4921</v>
      </c>
      <c r="D2573" s="224"/>
      <c r="E2573" s="224"/>
      <c r="F2573" s="224"/>
      <c r="G2573" s="224"/>
      <c r="H2573" s="224"/>
      <c r="I2573" s="224"/>
      <c r="J2573" s="224"/>
    </row>
    <row r="2574" spans="1:10">
      <c r="A2574" s="223">
        <v>2574</v>
      </c>
      <c r="B2574" s="225" t="s">
        <v>4924</v>
      </c>
      <c r="C2574" s="226" t="s">
        <v>4925</v>
      </c>
      <c r="D2574" s="224"/>
      <c r="E2574" s="224"/>
      <c r="F2574" s="224"/>
      <c r="G2574" s="224"/>
      <c r="H2574" s="224"/>
      <c r="I2574" s="224"/>
      <c r="J2574" s="224"/>
    </row>
    <row r="2575" spans="1:10">
      <c r="A2575" s="223">
        <v>2575</v>
      </c>
      <c r="B2575" s="225" t="s">
        <v>4926</v>
      </c>
      <c r="C2575" s="226" t="s">
        <v>4925</v>
      </c>
      <c r="D2575" s="224"/>
      <c r="E2575" s="224"/>
      <c r="F2575" s="224"/>
      <c r="G2575" s="224"/>
      <c r="H2575" s="224"/>
      <c r="I2575" s="224"/>
      <c r="J2575" s="224"/>
    </row>
    <row r="2576" spans="1:10">
      <c r="A2576" s="223">
        <v>2576</v>
      </c>
      <c r="B2576" s="225" t="s">
        <v>4927</v>
      </c>
      <c r="C2576" s="226" t="s">
        <v>4928</v>
      </c>
      <c r="D2576" s="224"/>
      <c r="E2576" s="224"/>
      <c r="F2576" s="224"/>
      <c r="G2576" s="224"/>
      <c r="H2576" s="224"/>
      <c r="I2576" s="224"/>
      <c r="J2576" s="224"/>
    </row>
    <row r="2577" spans="1:10">
      <c r="A2577" s="223">
        <v>2577</v>
      </c>
      <c r="B2577" s="225" t="s">
        <v>4929</v>
      </c>
      <c r="C2577" s="226" t="s">
        <v>4930</v>
      </c>
      <c r="D2577" s="224"/>
      <c r="E2577" s="224"/>
      <c r="F2577" s="224"/>
      <c r="G2577" s="224"/>
      <c r="H2577" s="224"/>
      <c r="I2577" s="224"/>
      <c r="J2577" s="224"/>
    </row>
    <row r="2578" spans="1:10">
      <c r="A2578" s="223">
        <v>2578</v>
      </c>
      <c r="B2578" s="225" t="s">
        <v>2461</v>
      </c>
      <c r="C2578" s="226" t="s">
        <v>2463</v>
      </c>
      <c r="D2578" s="224"/>
      <c r="E2578" s="224"/>
      <c r="F2578" s="224"/>
      <c r="G2578" s="224"/>
      <c r="H2578" s="224"/>
      <c r="I2578" s="224"/>
      <c r="J2578" s="224"/>
    </row>
    <row r="2579" spans="1:10">
      <c r="A2579" s="223">
        <v>2579</v>
      </c>
      <c r="B2579" s="225" t="s">
        <v>2462</v>
      </c>
      <c r="C2579" s="226" t="s">
        <v>2463</v>
      </c>
      <c r="D2579" s="224"/>
      <c r="E2579" s="224"/>
      <c r="F2579" s="224"/>
      <c r="G2579" s="224"/>
      <c r="H2579" s="224"/>
      <c r="I2579" s="224"/>
      <c r="J2579" s="224"/>
    </row>
    <row r="2580" spans="1:10">
      <c r="A2580" s="223">
        <v>2580</v>
      </c>
      <c r="B2580" s="225" t="s">
        <v>2464</v>
      </c>
      <c r="C2580" s="226" t="s">
        <v>4931</v>
      </c>
      <c r="D2580" s="224"/>
      <c r="E2580" s="224"/>
      <c r="F2580" s="224"/>
      <c r="G2580" s="224"/>
      <c r="H2580" s="224"/>
      <c r="I2580" s="224"/>
      <c r="J2580" s="224"/>
    </row>
    <row r="2581" spans="1:10">
      <c r="A2581" s="223">
        <v>2581</v>
      </c>
      <c r="B2581" s="225" t="s">
        <v>2465</v>
      </c>
      <c r="C2581" s="226" t="s">
        <v>4932</v>
      </c>
      <c r="D2581" s="224"/>
      <c r="E2581" s="224"/>
      <c r="F2581" s="224"/>
      <c r="G2581" s="224"/>
      <c r="H2581" s="224"/>
      <c r="I2581" s="224"/>
      <c r="J2581" s="224"/>
    </row>
    <row r="2582" spans="1:10">
      <c r="A2582" s="223">
        <v>2582</v>
      </c>
      <c r="B2582" s="225" t="s">
        <v>2466</v>
      </c>
      <c r="C2582" s="226" t="s">
        <v>4933</v>
      </c>
      <c r="D2582" s="224"/>
      <c r="E2582" s="224"/>
      <c r="F2582" s="224"/>
      <c r="G2582" s="224"/>
      <c r="H2582" s="224"/>
      <c r="I2582" s="224"/>
      <c r="J2582" s="224"/>
    </row>
    <row r="2583" spans="1:10">
      <c r="A2583" s="223">
        <v>2583</v>
      </c>
      <c r="B2583" s="225" t="s">
        <v>2467</v>
      </c>
      <c r="C2583" s="226" t="s">
        <v>4934</v>
      </c>
      <c r="D2583" s="224"/>
      <c r="E2583" s="224"/>
      <c r="F2583" s="224"/>
      <c r="G2583" s="224"/>
      <c r="H2583" s="224"/>
      <c r="I2583" s="224"/>
      <c r="J2583" s="224"/>
    </row>
    <row r="2584" spans="1:10">
      <c r="A2584" s="223">
        <v>2584</v>
      </c>
      <c r="B2584" s="225" t="s">
        <v>2468</v>
      </c>
      <c r="C2584" s="226" t="s">
        <v>4935</v>
      </c>
      <c r="D2584" s="224"/>
      <c r="E2584" s="224"/>
      <c r="F2584" s="224"/>
      <c r="G2584" s="224"/>
      <c r="H2584" s="224"/>
      <c r="I2584" s="224"/>
      <c r="J2584" s="224"/>
    </row>
    <row r="2585" spans="1:10">
      <c r="A2585" s="223">
        <v>2585</v>
      </c>
      <c r="B2585" s="225" t="s">
        <v>2469</v>
      </c>
      <c r="C2585" s="226" t="s">
        <v>4935</v>
      </c>
      <c r="D2585" s="224"/>
      <c r="E2585" s="224"/>
      <c r="F2585" s="224"/>
      <c r="G2585" s="224"/>
      <c r="H2585" s="224"/>
      <c r="I2585" s="224"/>
      <c r="J2585" s="224"/>
    </row>
    <row r="2586" spans="1:10">
      <c r="A2586" s="223">
        <v>2586</v>
      </c>
      <c r="B2586" s="225" t="s">
        <v>2470</v>
      </c>
      <c r="C2586" s="226" t="s">
        <v>4936</v>
      </c>
      <c r="D2586" s="224"/>
      <c r="E2586" s="224"/>
      <c r="F2586" s="224"/>
      <c r="G2586" s="224"/>
      <c r="H2586" s="224"/>
      <c r="I2586" s="224"/>
      <c r="J2586" s="224"/>
    </row>
    <row r="2587" spans="1:10">
      <c r="A2587" s="223">
        <v>2587</v>
      </c>
      <c r="B2587" s="225" t="s">
        <v>2471</v>
      </c>
      <c r="C2587" s="226" t="s">
        <v>4936</v>
      </c>
      <c r="D2587" s="224"/>
      <c r="E2587" s="224"/>
      <c r="F2587" s="224"/>
      <c r="G2587" s="224"/>
      <c r="H2587" s="224"/>
      <c r="I2587" s="224"/>
      <c r="J2587" s="224"/>
    </row>
    <row r="2588" spans="1:10">
      <c r="A2588" s="223">
        <v>2588</v>
      </c>
      <c r="B2588" s="225" t="s">
        <v>2472</v>
      </c>
      <c r="C2588" s="226" t="s">
        <v>4936</v>
      </c>
      <c r="D2588" s="224"/>
      <c r="E2588" s="224"/>
      <c r="F2588" s="224"/>
      <c r="G2588" s="224"/>
      <c r="H2588" s="224"/>
      <c r="I2588" s="224"/>
      <c r="J2588" s="224"/>
    </row>
    <row r="2589" spans="1:10">
      <c r="A2589" s="223">
        <v>2589</v>
      </c>
      <c r="B2589" s="225" t="s">
        <v>2473</v>
      </c>
      <c r="C2589" s="226" t="s">
        <v>4936</v>
      </c>
      <c r="D2589" s="224"/>
      <c r="E2589" s="224"/>
      <c r="F2589" s="224"/>
      <c r="G2589" s="224"/>
      <c r="H2589" s="224"/>
      <c r="I2589" s="224"/>
      <c r="J2589" s="224"/>
    </row>
    <row r="2590" spans="1:10">
      <c r="A2590" s="223">
        <v>2590</v>
      </c>
      <c r="B2590" s="225" t="s">
        <v>2474</v>
      </c>
      <c r="C2590" s="226" t="s">
        <v>4937</v>
      </c>
      <c r="D2590" s="224"/>
      <c r="E2590" s="224"/>
      <c r="F2590" s="224"/>
      <c r="G2590" s="224"/>
      <c r="H2590" s="224"/>
      <c r="I2590" s="224"/>
      <c r="J2590" s="224"/>
    </row>
    <row r="2591" spans="1:10">
      <c r="A2591" s="223">
        <v>2591</v>
      </c>
      <c r="B2591" s="225" t="s">
        <v>4938</v>
      </c>
      <c r="C2591" s="226" t="s">
        <v>4939</v>
      </c>
      <c r="D2591" s="224"/>
      <c r="E2591" s="224"/>
      <c r="F2591" s="224"/>
      <c r="G2591" s="224"/>
      <c r="H2591" s="224"/>
      <c r="I2591" s="224"/>
      <c r="J2591" s="224"/>
    </row>
    <row r="2592" spans="1:10">
      <c r="A2592" s="223">
        <v>2592</v>
      </c>
      <c r="B2592" s="225" t="s">
        <v>4940</v>
      </c>
      <c r="C2592" s="226" t="s">
        <v>4939</v>
      </c>
      <c r="D2592" s="224"/>
      <c r="E2592" s="224"/>
      <c r="F2592" s="224"/>
      <c r="G2592" s="224"/>
      <c r="H2592" s="224"/>
      <c r="I2592" s="224"/>
      <c r="J2592" s="224"/>
    </row>
    <row r="2593" spans="1:10">
      <c r="A2593" s="223">
        <v>2593</v>
      </c>
      <c r="B2593" s="225" t="s">
        <v>4941</v>
      </c>
      <c r="C2593" s="226" t="s">
        <v>4939</v>
      </c>
      <c r="D2593" s="224"/>
      <c r="E2593" s="224"/>
      <c r="F2593" s="224"/>
      <c r="G2593" s="224"/>
      <c r="H2593" s="224"/>
      <c r="I2593" s="224"/>
      <c r="J2593" s="224"/>
    </row>
    <row r="2594" spans="1:10">
      <c r="A2594" s="223">
        <v>2594</v>
      </c>
      <c r="B2594" s="225" t="s">
        <v>4942</v>
      </c>
      <c r="C2594" s="226" t="s">
        <v>4943</v>
      </c>
      <c r="D2594" s="224"/>
      <c r="E2594" s="224"/>
      <c r="F2594" s="224"/>
      <c r="G2594" s="224"/>
      <c r="H2594" s="224"/>
      <c r="I2594" s="224"/>
      <c r="J2594" s="224"/>
    </row>
    <row r="2595" spans="1:10">
      <c r="A2595" s="223">
        <v>2595</v>
      </c>
      <c r="B2595" s="225" t="s">
        <v>4944</v>
      </c>
      <c r="C2595" s="226" t="s">
        <v>4945</v>
      </c>
      <c r="D2595" s="224"/>
      <c r="E2595" s="224"/>
      <c r="F2595" s="224"/>
      <c r="G2595" s="224"/>
      <c r="H2595" s="224"/>
      <c r="I2595" s="224"/>
      <c r="J2595" s="224"/>
    </row>
    <row r="2596" spans="1:10">
      <c r="A2596" s="223">
        <v>2596</v>
      </c>
      <c r="B2596" s="225" t="s">
        <v>4946</v>
      </c>
      <c r="C2596" s="226" t="s">
        <v>4947</v>
      </c>
      <c r="D2596" s="224"/>
      <c r="E2596" s="224"/>
      <c r="F2596" s="224"/>
      <c r="G2596" s="224"/>
      <c r="H2596" s="224"/>
      <c r="I2596" s="224"/>
      <c r="J2596" s="224"/>
    </row>
    <row r="2597" spans="1:10">
      <c r="A2597" s="223">
        <v>2597</v>
      </c>
      <c r="B2597" s="225" t="s">
        <v>4948</v>
      </c>
      <c r="C2597" s="226" t="s">
        <v>4949</v>
      </c>
      <c r="D2597" s="224"/>
      <c r="E2597" s="224"/>
      <c r="F2597" s="224"/>
      <c r="G2597" s="224"/>
      <c r="H2597" s="224"/>
      <c r="I2597" s="224"/>
      <c r="J2597" s="224"/>
    </row>
    <row r="2598" spans="1:10">
      <c r="A2598" s="223">
        <v>2598</v>
      </c>
      <c r="B2598" s="225" t="s">
        <v>4950</v>
      </c>
      <c r="C2598" s="226" t="s">
        <v>4951</v>
      </c>
      <c r="D2598" s="224"/>
      <c r="E2598" s="224"/>
      <c r="F2598" s="224"/>
      <c r="G2598" s="224"/>
      <c r="H2598" s="224"/>
      <c r="I2598" s="224"/>
      <c r="J2598" s="224"/>
    </row>
    <row r="2599" spans="1:10">
      <c r="A2599" s="223">
        <v>2599</v>
      </c>
      <c r="B2599" s="225" t="s">
        <v>4952</v>
      </c>
      <c r="C2599" s="226" t="s">
        <v>4953</v>
      </c>
      <c r="D2599" s="224"/>
      <c r="E2599" s="224"/>
      <c r="F2599" s="224"/>
      <c r="G2599" s="224"/>
      <c r="H2599" s="224"/>
      <c r="I2599" s="224"/>
      <c r="J2599" s="224"/>
    </row>
    <row r="2600" spans="1:10">
      <c r="A2600" s="223">
        <v>2600</v>
      </c>
      <c r="B2600" s="225" t="s">
        <v>4954</v>
      </c>
      <c r="C2600" s="226" t="s">
        <v>4955</v>
      </c>
      <c r="D2600" s="224"/>
      <c r="E2600" s="224"/>
      <c r="F2600" s="224"/>
      <c r="G2600" s="224"/>
      <c r="H2600" s="224"/>
      <c r="I2600" s="224"/>
      <c r="J2600" s="224"/>
    </row>
    <row r="2601" spans="1:10">
      <c r="A2601" s="223">
        <v>2601</v>
      </c>
      <c r="B2601" s="225" t="s">
        <v>4956</v>
      </c>
      <c r="C2601" s="226" t="s">
        <v>4957</v>
      </c>
      <c r="D2601" s="224"/>
      <c r="E2601" s="224"/>
      <c r="F2601" s="224"/>
      <c r="G2601" s="224"/>
      <c r="H2601" s="224"/>
      <c r="I2601" s="224"/>
      <c r="J2601" s="224"/>
    </row>
    <row r="2602" spans="1:10">
      <c r="A2602" s="223">
        <v>2602</v>
      </c>
      <c r="B2602" s="225" t="s">
        <v>4958</v>
      </c>
      <c r="C2602" s="226" t="s">
        <v>4959</v>
      </c>
      <c r="D2602" s="224"/>
      <c r="E2602" s="224"/>
      <c r="F2602" s="224"/>
      <c r="G2602" s="224"/>
      <c r="H2602" s="224"/>
      <c r="I2602" s="224"/>
      <c r="J2602" s="224"/>
    </row>
    <row r="2603" spans="1:10">
      <c r="A2603" s="223">
        <v>2603</v>
      </c>
      <c r="B2603" s="225" t="s">
        <v>4960</v>
      </c>
      <c r="C2603" s="226" t="s">
        <v>4961</v>
      </c>
      <c r="D2603" s="224"/>
      <c r="E2603" s="224"/>
      <c r="F2603" s="224"/>
      <c r="G2603" s="224"/>
      <c r="H2603" s="224"/>
      <c r="I2603" s="224"/>
      <c r="J2603" s="224"/>
    </row>
    <row r="2604" spans="1:10">
      <c r="A2604" s="223">
        <v>2604</v>
      </c>
      <c r="B2604" s="225" t="s">
        <v>4962</v>
      </c>
      <c r="C2604" s="226" t="s">
        <v>4963</v>
      </c>
      <c r="D2604" s="224"/>
      <c r="E2604" s="224"/>
      <c r="F2604" s="224"/>
      <c r="G2604" s="224"/>
      <c r="H2604" s="224"/>
      <c r="I2604" s="224"/>
      <c r="J2604" s="224"/>
    </row>
    <row r="2605" spans="1:10">
      <c r="A2605" s="223">
        <v>2605</v>
      </c>
      <c r="B2605" s="225" t="s">
        <v>4964</v>
      </c>
      <c r="C2605" s="226" t="s">
        <v>4965</v>
      </c>
      <c r="D2605" s="224"/>
      <c r="E2605" s="224"/>
      <c r="F2605" s="224"/>
      <c r="G2605" s="224"/>
      <c r="H2605" s="224"/>
      <c r="I2605" s="224"/>
      <c r="J2605" s="224"/>
    </row>
    <row r="2606" spans="1:10">
      <c r="A2606" s="223">
        <v>2606</v>
      </c>
      <c r="B2606" s="225" t="s">
        <v>4966</v>
      </c>
      <c r="C2606" s="226" t="s">
        <v>4967</v>
      </c>
      <c r="D2606" s="224"/>
      <c r="E2606" s="224"/>
      <c r="F2606" s="224"/>
      <c r="G2606" s="224"/>
      <c r="H2606" s="224"/>
      <c r="I2606" s="224"/>
      <c r="J2606" s="224"/>
    </row>
    <row r="2607" spans="1:10" ht="25.5">
      <c r="A2607" s="223">
        <v>2607</v>
      </c>
      <c r="B2607" s="225" t="s">
        <v>4968</v>
      </c>
      <c r="C2607" s="226" t="s">
        <v>4969</v>
      </c>
      <c r="D2607" s="224"/>
      <c r="E2607" s="224"/>
      <c r="F2607" s="224"/>
      <c r="G2607" s="224"/>
      <c r="H2607" s="224"/>
      <c r="I2607" s="224"/>
      <c r="J2607" s="224"/>
    </row>
    <row r="2608" spans="1:10" ht="25.5">
      <c r="A2608" s="223">
        <v>2608</v>
      </c>
      <c r="B2608" s="225" t="s">
        <v>4970</v>
      </c>
      <c r="C2608" s="226" t="s">
        <v>4971</v>
      </c>
      <c r="D2608" s="224"/>
      <c r="E2608" s="224"/>
      <c r="F2608" s="224"/>
      <c r="G2608" s="224"/>
      <c r="H2608" s="224"/>
      <c r="I2608" s="224"/>
      <c r="J2608" s="224"/>
    </row>
    <row r="2609" spans="1:10" ht="25.5">
      <c r="A2609" s="223">
        <v>2609</v>
      </c>
      <c r="B2609" s="225" t="s">
        <v>4972</v>
      </c>
      <c r="C2609" s="226" t="s">
        <v>4973</v>
      </c>
      <c r="D2609" s="224"/>
      <c r="E2609" s="224"/>
      <c r="F2609" s="224"/>
      <c r="G2609" s="224"/>
      <c r="H2609" s="224"/>
      <c r="I2609" s="224"/>
      <c r="J2609" s="224"/>
    </row>
    <row r="2610" spans="1:10">
      <c r="A2610" s="223">
        <v>2610</v>
      </c>
      <c r="B2610" s="225" t="s">
        <v>4974</v>
      </c>
      <c r="C2610" s="226" t="s">
        <v>4975</v>
      </c>
      <c r="D2610" s="224"/>
      <c r="E2610" s="224"/>
      <c r="F2610" s="224"/>
      <c r="G2610" s="224"/>
      <c r="H2610" s="224"/>
      <c r="I2610" s="224"/>
      <c r="J2610" s="224"/>
    </row>
    <row r="2611" spans="1:10">
      <c r="A2611" s="223">
        <v>2611</v>
      </c>
      <c r="B2611" s="225" t="s">
        <v>4976</v>
      </c>
      <c r="C2611" s="226" t="s">
        <v>4977</v>
      </c>
      <c r="D2611" s="224"/>
      <c r="E2611" s="224"/>
      <c r="F2611" s="224"/>
      <c r="G2611" s="224"/>
      <c r="H2611" s="224"/>
      <c r="I2611" s="224"/>
      <c r="J2611" s="224"/>
    </row>
    <row r="2612" spans="1:10">
      <c r="A2612" s="223">
        <v>2612</v>
      </c>
      <c r="B2612" s="225" t="s">
        <v>4978</v>
      </c>
      <c r="C2612" s="226" t="s">
        <v>4979</v>
      </c>
      <c r="D2612" s="224"/>
      <c r="E2612" s="224"/>
      <c r="F2612" s="224"/>
      <c r="G2612" s="224"/>
      <c r="H2612" s="224"/>
      <c r="I2612" s="224"/>
      <c r="J2612" s="224"/>
    </row>
    <row r="2613" spans="1:10">
      <c r="A2613" s="223">
        <v>2613</v>
      </c>
      <c r="B2613" s="225" t="s">
        <v>4980</v>
      </c>
      <c r="C2613" s="226" t="s">
        <v>4981</v>
      </c>
      <c r="D2613" s="224"/>
      <c r="E2613" s="224"/>
      <c r="F2613" s="224"/>
      <c r="G2613" s="224"/>
      <c r="H2613" s="224"/>
      <c r="I2613" s="224"/>
      <c r="J2613" s="224"/>
    </row>
    <row r="2614" spans="1:10">
      <c r="A2614" s="223">
        <v>2614</v>
      </c>
      <c r="B2614" s="225" t="s">
        <v>4982</v>
      </c>
      <c r="C2614" s="226" t="s">
        <v>2475</v>
      </c>
      <c r="D2614" s="224"/>
      <c r="E2614" s="224"/>
      <c r="F2614" s="224"/>
      <c r="G2614" s="224"/>
      <c r="H2614" s="224"/>
      <c r="I2614" s="224"/>
      <c r="J2614" s="224"/>
    </row>
    <row r="2615" spans="1:10">
      <c r="A2615" s="223">
        <v>2615</v>
      </c>
      <c r="B2615" s="225" t="s">
        <v>4983</v>
      </c>
      <c r="C2615" s="226" t="s">
        <v>4984</v>
      </c>
      <c r="D2615" s="224"/>
      <c r="E2615" s="224"/>
      <c r="F2615" s="224"/>
      <c r="G2615" s="224"/>
      <c r="H2615" s="224"/>
      <c r="I2615" s="224"/>
      <c r="J2615" s="224"/>
    </row>
    <row r="2616" spans="1:10">
      <c r="A2616" s="223">
        <v>2616</v>
      </c>
      <c r="B2616" s="225" t="s">
        <v>4985</v>
      </c>
      <c r="C2616" s="226" t="s">
        <v>4986</v>
      </c>
      <c r="D2616" s="224"/>
      <c r="E2616" s="224"/>
      <c r="F2616" s="224"/>
      <c r="G2616" s="224"/>
      <c r="H2616" s="224"/>
      <c r="I2616" s="224"/>
      <c r="J2616" s="224"/>
    </row>
    <row r="2617" spans="1:10">
      <c r="A2617" s="223">
        <v>2617</v>
      </c>
      <c r="B2617" s="225" t="s">
        <v>4987</v>
      </c>
      <c r="C2617" s="226" t="s">
        <v>4988</v>
      </c>
      <c r="D2617" s="224"/>
      <c r="E2617" s="224"/>
      <c r="F2617" s="224"/>
      <c r="G2617" s="224"/>
      <c r="H2617" s="224"/>
      <c r="I2617" s="224"/>
      <c r="J2617" s="224"/>
    </row>
    <row r="2618" spans="1:10">
      <c r="A2618" s="223">
        <v>2618</v>
      </c>
      <c r="B2618" s="225" t="s">
        <v>4989</v>
      </c>
      <c r="C2618" s="226" t="s">
        <v>4990</v>
      </c>
      <c r="D2618" s="224"/>
      <c r="E2618" s="224"/>
      <c r="F2618" s="224"/>
      <c r="G2618" s="224"/>
      <c r="H2618" s="224"/>
      <c r="I2618" s="224"/>
      <c r="J2618" s="224"/>
    </row>
    <row r="2619" spans="1:10">
      <c r="A2619" s="223">
        <v>2619</v>
      </c>
      <c r="B2619" s="225" t="s">
        <v>2476</v>
      </c>
      <c r="C2619" s="226" t="s">
        <v>2479</v>
      </c>
      <c r="D2619" s="224"/>
      <c r="E2619" s="224"/>
      <c r="F2619" s="224"/>
      <c r="G2619" s="224"/>
      <c r="H2619" s="224"/>
      <c r="I2619" s="224"/>
      <c r="J2619" s="224"/>
    </row>
    <row r="2620" spans="1:10">
      <c r="A2620" s="223">
        <v>2620</v>
      </c>
      <c r="B2620" s="225" t="s">
        <v>2477</v>
      </c>
      <c r="C2620" s="226" t="s">
        <v>2479</v>
      </c>
      <c r="D2620" s="224"/>
      <c r="E2620" s="224"/>
      <c r="F2620" s="224"/>
      <c r="G2620" s="224"/>
      <c r="H2620" s="224"/>
      <c r="I2620" s="224"/>
      <c r="J2620" s="224"/>
    </row>
    <row r="2621" spans="1:10">
      <c r="A2621" s="223">
        <v>2621</v>
      </c>
      <c r="B2621" s="225" t="s">
        <v>2478</v>
      </c>
      <c r="C2621" s="226" t="s">
        <v>2479</v>
      </c>
      <c r="D2621" s="224"/>
      <c r="E2621" s="224"/>
      <c r="F2621" s="224"/>
      <c r="G2621" s="224"/>
      <c r="H2621" s="224"/>
      <c r="I2621" s="224"/>
      <c r="J2621" s="224"/>
    </row>
    <row r="2622" spans="1:10">
      <c r="A2622" s="223">
        <v>2622</v>
      </c>
      <c r="B2622" s="225" t="s">
        <v>2480</v>
      </c>
      <c r="C2622" s="226" t="s">
        <v>2479</v>
      </c>
      <c r="D2622" s="224"/>
      <c r="E2622" s="224"/>
      <c r="F2622" s="224"/>
      <c r="G2622" s="224"/>
      <c r="H2622" s="224"/>
      <c r="I2622" s="224"/>
      <c r="J2622" s="224"/>
    </row>
    <row r="2623" spans="1:10">
      <c r="A2623" s="223">
        <v>2623</v>
      </c>
      <c r="B2623" s="225" t="s">
        <v>2481</v>
      </c>
      <c r="C2623" s="226" t="s">
        <v>2479</v>
      </c>
      <c r="D2623" s="224"/>
      <c r="E2623" s="224"/>
      <c r="F2623" s="224"/>
      <c r="G2623" s="224"/>
      <c r="H2623" s="224"/>
      <c r="I2623" s="224"/>
      <c r="J2623" s="224"/>
    </row>
    <row r="2624" spans="1:10">
      <c r="A2624" s="223">
        <v>2624</v>
      </c>
      <c r="B2624" s="225" t="s">
        <v>2482</v>
      </c>
      <c r="C2624" s="226" t="s">
        <v>4991</v>
      </c>
      <c r="D2624" s="224"/>
      <c r="E2624" s="224"/>
      <c r="F2624" s="224"/>
      <c r="G2624" s="224"/>
      <c r="H2624" s="224"/>
      <c r="I2624" s="224"/>
      <c r="J2624" s="224"/>
    </row>
    <row r="2625" spans="1:10">
      <c r="A2625" s="223">
        <v>2625</v>
      </c>
      <c r="B2625" s="225" t="s">
        <v>2483</v>
      </c>
      <c r="C2625" s="226" t="s">
        <v>4992</v>
      </c>
      <c r="D2625" s="224"/>
      <c r="E2625" s="224"/>
      <c r="F2625" s="224"/>
      <c r="G2625" s="224"/>
      <c r="H2625" s="224"/>
      <c r="I2625" s="224"/>
      <c r="J2625" s="224"/>
    </row>
    <row r="2626" spans="1:10">
      <c r="A2626" s="223">
        <v>2626</v>
      </c>
      <c r="B2626" s="225" t="s">
        <v>2484</v>
      </c>
      <c r="C2626" s="226" t="s">
        <v>4993</v>
      </c>
      <c r="D2626" s="224"/>
      <c r="E2626" s="224"/>
      <c r="F2626" s="224"/>
      <c r="G2626" s="224"/>
      <c r="H2626" s="224"/>
      <c r="I2626" s="224"/>
      <c r="J2626" s="224"/>
    </row>
    <row r="2627" spans="1:10">
      <c r="A2627" s="223">
        <v>2627</v>
      </c>
      <c r="B2627" s="225" t="s">
        <v>2485</v>
      </c>
      <c r="C2627" s="226" t="s">
        <v>4993</v>
      </c>
      <c r="D2627" s="224"/>
      <c r="E2627" s="224"/>
      <c r="F2627" s="224"/>
      <c r="G2627" s="224"/>
      <c r="H2627" s="224"/>
      <c r="I2627" s="224"/>
      <c r="J2627" s="224"/>
    </row>
    <row r="2628" spans="1:10">
      <c r="A2628" s="223">
        <v>2628</v>
      </c>
      <c r="B2628" s="225" t="s">
        <v>2486</v>
      </c>
      <c r="C2628" s="226" t="s">
        <v>4993</v>
      </c>
      <c r="D2628" s="224"/>
      <c r="E2628" s="224"/>
      <c r="F2628" s="224"/>
      <c r="G2628" s="224"/>
      <c r="H2628" s="224"/>
      <c r="I2628" s="224"/>
      <c r="J2628" s="224"/>
    </row>
    <row r="2629" spans="1:10">
      <c r="A2629" s="223">
        <v>2629</v>
      </c>
      <c r="B2629" s="225" t="s">
        <v>2487</v>
      </c>
      <c r="C2629" s="226" t="s">
        <v>4994</v>
      </c>
      <c r="D2629" s="224"/>
      <c r="E2629" s="224"/>
      <c r="F2629" s="224"/>
      <c r="G2629" s="224"/>
      <c r="H2629" s="224"/>
      <c r="I2629" s="224"/>
      <c r="J2629" s="224"/>
    </row>
    <row r="2630" spans="1:10">
      <c r="A2630" s="223">
        <v>2630</v>
      </c>
      <c r="B2630" s="225" t="s">
        <v>2488</v>
      </c>
      <c r="C2630" s="226" t="s">
        <v>4994</v>
      </c>
      <c r="D2630" s="224"/>
      <c r="E2630" s="224"/>
      <c r="F2630" s="224"/>
      <c r="G2630" s="224"/>
      <c r="H2630" s="224"/>
      <c r="I2630" s="224"/>
      <c r="J2630" s="224"/>
    </row>
    <row r="2631" spans="1:10">
      <c r="A2631" s="223">
        <v>2631</v>
      </c>
      <c r="B2631" s="225" t="s">
        <v>2489</v>
      </c>
      <c r="C2631" s="226" t="s">
        <v>4994</v>
      </c>
      <c r="D2631" s="224"/>
      <c r="E2631" s="224"/>
      <c r="F2631" s="224"/>
      <c r="G2631" s="224"/>
      <c r="H2631" s="224"/>
      <c r="I2631" s="224"/>
      <c r="J2631" s="224"/>
    </row>
    <row r="2632" spans="1:10">
      <c r="A2632" s="223">
        <v>2632</v>
      </c>
      <c r="B2632" s="225" t="s">
        <v>2490</v>
      </c>
      <c r="C2632" s="226" t="s">
        <v>4995</v>
      </c>
      <c r="D2632" s="224"/>
      <c r="E2632" s="224"/>
      <c r="F2632" s="224"/>
      <c r="G2632" s="224"/>
      <c r="H2632" s="224"/>
      <c r="I2632" s="224"/>
      <c r="J2632" s="224"/>
    </row>
    <row r="2633" spans="1:10">
      <c r="A2633" s="223">
        <v>2633</v>
      </c>
      <c r="B2633" s="225" t="s">
        <v>2491</v>
      </c>
      <c r="C2633" s="226" t="s">
        <v>4996</v>
      </c>
      <c r="D2633" s="224"/>
      <c r="E2633" s="224"/>
      <c r="F2633" s="224"/>
      <c r="G2633" s="224"/>
      <c r="H2633" s="224"/>
      <c r="I2633" s="224"/>
      <c r="J2633" s="224"/>
    </row>
    <row r="2634" spans="1:10">
      <c r="A2634" s="223">
        <v>2634</v>
      </c>
      <c r="B2634" s="225" t="s">
        <v>2492</v>
      </c>
      <c r="C2634" s="226" t="s">
        <v>4996</v>
      </c>
      <c r="D2634" s="224"/>
      <c r="E2634" s="224"/>
      <c r="F2634" s="224"/>
      <c r="G2634" s="224"/>
      <c r="H2634" s="224"/>
      <c r="I2634" s="224"/>
      <c r="J2634" s="224"/>
    </row>
    <row r="2635" spans="1:10">
      <c r="A2635" s="223">
        <v>2635</v>
      </c>
      <c r="B2635" s="225" t="s">
        <v>2493</v>
      </c>
      <c r="C2635" s="226" t="s">
        <v>4997</v>
      </c>
      <c r="D2635" s="224"/>
      <c r="E2635" s="224"/>
      <c r="F2635" s="224"/>
      <c r="G2635" s="224"/>
      <c r="H2635" s="224"/>
      <c r="I2635" s="224"/>
      <c r="J2635" s="224"/>
    </row>
    <row r="2636" spans="1:10">
      <c r="A2636" s="223">
        <v>2636</v>
      </c>
      <c r="B2636" s="225" t="s">
        <v>2494</v>
      </c>
      <c r="C2636" s="226" t="s">
        <v>4998</v>
      </c>
      <c r="D2636" s="224"/>
      <c r="E2636" s="224"/>
      <c r="F2636" s="224"/>
      <c r="G2636" s="224"/>
      <c r="H2636" s="224"/>
      <c r="I2636" s="224"/>
      <c r="J2636" s="224"/>
    </row>
    <row r="2637" spans="1:10">
      <c r="A2637" s="223">
        <v>2637</v>
      </c>
      <c r="B2637" s="225" t="s">
        <v>2495</v>
      </c>
      <c r="C2637" s="226" t="s">
        <v>4999</v>
      </c>
      <c r="D2637" s="224"/>
      <c r="E2637" s="224"/>
      <c r="F2637" s="224"/>
      <c r="G2637" s="224"/>
      <c r="H2637" s="224"/>
      <c r="I2637" s="224"/>
      <c r="J2637" s="224"/>
    </row>
    <row r="2638" spans="1:10">
      <c r="A2638" s="223">
        <v>2638</v>
      </c>
      <c r="B2638" s="225" t="s">
        <v>2496</v>
      </c>
      <c r="C2638" s="226" t="s">
        <v>5000</v>
      </c>
      <c r="D2638" s="224"/>
      <c r="E2638" s="224"/>
      <c r="F2638" s="224"/>
      <c r="G2638" s="224"/>
      <c r="H2638" s="224"/>
      <c r="I2638" s="224"/>
      <c r="J2638" s="224"/>
    </row>
    <row r="2639" spans="1:10">
      <c r="A2639" s="223">
        <v>2639</v>
      </c>
      <c r="B2639" s="225" t="s">
        <v>5001</v>
      </c>
      <c r="C2639" s="226" t="s">
        <v>5002</v>
      </c>
      <c r="D2639" s="224"/>
      <c r="E2639" s="224"/>
      <c r="F2639" s="224"/>
      <c r="G2639" s="224"/>
      <c r="H2639" s="224"/>
      <c r="I2639" s="224"/>
      <c r="J2639" s="224"/>
    </row>
    <row r="2640" spans="1:10">
      <c r="A2640" s="223">
        <v>2640</v>
      </c>
      <c r="B2640" s="225" t="s">
        <v>5003</v>
      </c>
      <c r="C2640" s="226" t="s">
        <v>5002</v>
      </c>
      <c r="D2640" s="224"/>
      <c r="E2640" s="224"/>
      <c r="F2640" s="224"/>
      <c r="G2640" s="224"/>
      <c r="H2640" s="224"/>
      <c r="I2640" s="224"/>
      <c r="J2640" s="224"/>
    </row>
    <row r="2641" spans="1:10">
      <c r="A2641" s="223">
        <v>2641</v>
      </c>
      <c r="B2641" s="225" t="s">
        <v>5004</v>
      </c>
      <c r="C2641" s="226" t="s">
        <v>5005</v>
      </c>
      <c r="D2641" s="224"/>
      <c r="E2641" s="224"/>
      <c r="F2641" s="224"/>
      <c r="G2641" s="224"/>
      <c r="H2641" s="224"/>
      <c r="I2641" s="224"/>
      <c r="J2641" s="224"/>
    </row>
    <row r="2642" spans="1:10">
      <c r="A2642" s="223">
        <v>2642</v>
      </c>
      <c r="B2642" s="225" t="s">
        <v>5006</v>
      </c>
      <c r="C2642" s="226" t="s">
        <v>5005</v>
      </c>
      <c r="D2642" s="224"/>
      <c r="E2642" s="224"/>
      <c r="F2642" s="224"/>
      <c r="G2642" s="224"/>
      <c r="H2642" s="224"/>
      <c r="I2642" s="224"/>
      <c r="J2642" s="224"/>
    </row>
    <row r="2643" spans="1:10">
      <c r="A2643" s="223">
        <v>2643</v>
      </c>
      <c r="B2643" s="225" t="s">
        <v>2497</v>
      </c>
      <c r="C2643" s="226" t="s">
        <v>5007</v>
      </c>
      <c r="D2643" s="224"/>
      <c r="E2643" s="224"/>
      <c r="F2643" s="224"/>
      <c r="G2643" s="224"/>
      <c r="H2643" s="224"/>
      <c r="I2643" s="224"/>
      <c r="J2643" s="224"/>
    </row>
    <row r="2644" spans="1:10">
      <c r="A2644" s="223">
        <v>2644</v>
      </c>
      <c r="B2644" s="225" t="s">
        <v>2498</v>
      </c>
      <c r="C2644" s="226" t="s">
        <v>5008</v>
      </c>
      <c r="D2644" s="224"/>
      <c r="E2644" s="224"/>
      <c r="F2644" s="224"/>
      <c r="G2644" s="224"/>
      <c r="H2644" s="224"/>
      <c r="I2644" s="224"/>
      <c r="J2644" s="224"/>
    </row>
    <row r="2645" spans="1:10">
      <c r="A2645" s="223">
        <v>2645</v>
      </c>
      <c r="B2645" s="225" t="s">
        <v>2499</v>
      </c>
      <c r="C2645" s="226" t="s">
        <v>5008</v>
      </c>
      <c r="D2645" s="224"/>
      <c r="E2645" s="224"/>
      <c r="F2645" s="224"/>
      <c r="G2645" s="224"/>
      <c r="H2645" s="224"/>
      <c r="I2645" s="224"/>
      <c r="J2645" s="224"/>
    </row>
    <row r="2646" spans="1:10">
      <c r="A2646" s="223">
        <v>2646</v>
      </c>
      <c r="B2646" s="225" t="s">
        <v>2500</v>
      </c>
      <c r="C2646" s="226" t="s">
        <v>5008</v>
      </c>
      <c r="D2646" s="224"/>
      <c r="E2646" s="224"/>
      <c r="F2646" s="224"/>
      <c r="G2646" s="224"/>
      <c r="H2646" s="224"/>
      <c r="I2646" s="224"/>
      <c r="J2646" s="224"/>
    </row>
    <row r="2647" spans="1:10" ht="25.5">
      <c r="A2647" s="223">
        <v>2647</v>
      </c>
      <c r="B2647" s="225" t="s">
        <v>2501</v>
      </c>
      <c r="C2647" s="226" t="s">
        <v>5009</v>
      </c>
      <c r="D2647" s="224"/>
      <c r="E2647" s="224"/>
      <c r="F2647" s="224"/>
      <c r="G2647" s="224"/>
      <c r="H2647" s="224"/>
      <c r="I2647" s="224"/>
      <c r="J2647" s="224"/>
    </row>
    <row r="2648" spans="1:10" ht="25.5">
      <c r="A2648" s="223">
        <v>2648</v>
      </c>
      <c r="B2648" s="225" t="s">
        <v>2502</v>
      </c>
      <c r="C2648" s="226" t="s">
        <v>5009</v>
      </c>
      <c r="D2648" s="224"/>
      <c r="E2648" s="224"/>
      <c r="F2648" s="224"/>
      <c r="G2648" s="224"/>
      <c r="H2648" s="224"/>
      <c r="I2648" s="224"/>
      <c r="J2648" s="224"/>
    </row>
    <row r="2649" spans="1:10" ht="25.5">
      <c r="A2649" s="223">
        <v>2649</v>
      </c>
      <c r="B2649" s="225" t="s">
        <v>2503</v>
      </c>
      <c r="C2649" s="226" t="s">
        <v>5009</v>
      </c>
      <c r="D2649" s="224"/>
      <c r="E2649" s="224"/>
      <c r="F2649" s="224"/>
      <c r="G2649" s="224"/>
      <c r="H2649" s="224"/>
      <c r="I2649" s="224"/>
      <c r="J2649" s="224"/>
    </row>
    <row r="2650" spans="1:10">
      <c r="A2650" s="223">
        <v>2650</v>
      </c>
      <c r="B2650" s="225" t="s">
        <v>2504</v>
      </c>
      <c r="C2650" s="226" t="s">
        <v>5010</v>
      </c>
      <c r="D2650" s="224"/>
      <c r="E2650" s="224"/>
      <c r="F2650" s="224"/>
      <c r="G2650" s="224"/>
      <c r="H2650" s="224"/>
      <c r="I2650" s="224"/>
      <c r="J2650" s="224"/>
    </row>
    <row r="2651" spans="1:10">
      <c r="A2651" s="223">
        <v>2651</v>
      </c>
      <c r="B2651" s="225" t="s">
        <v>2505</v>
      </c>
      <c r="C2651" s="226" t="s">
        <v>5010</v>
      </c>
      <c r="D2651" s="224"/>
      <c r="E2651" s="224"/>
      <c r="F2651" s="224"/>
      <c r="G2651" s="224"/>
      <c r="H2651" s="224"/>
      <c r="I2651" s="224"/>
      <c r="J2651" s="224"/>
    </row>
    <row r="2652" spans="1:10">
      <c r="A2652" s="223">
        <v>2652</v>
      </c>
      <c r="B2652" s="225" t="s">
        <v>2506</v>
      </c>
      <c r="C2652" s="226" t="s">
        <v>5010</v>
      </c>
      <c r="D2652" s="224"/>
      <c r="E2652" s="224"/>
      <c r="F2652" s="224"/>
      <c r="G2652" s="224"/>
      <c r="H2652" s="224"/>
      <c r="I2652" s="224"/>
      <c r="J2652" s="224"/>
    </row>
    <row r="2653" spans="1:10">
      <c r="A2653" s="223">
        <v>2653</v>
      </c>
      <c r="B2653" s="225" t="s">
        <v>2507</v>
      </c>
      <c r="C2653" s="226" t="s">
        <v>5011</v>
      </c>
      <c r="D2653" s="224"/>
      <c r="E2653" s="224"/>
      <c r="F2653" s="224"/>
      <c r="G2653" s="224"/>
      <c r="H2653" s="224"/>
      <c r="I2653" s="224"/>
      <c r="J2653" s="224"/>
    </row>
    <row r="2654" spans="1:10">
      <c r="A2654" s="223">
        <v>2654</v>
      </c>
      <c r="B2654" s="225" t="s">
        <v>2508</v>
      </c>
      <c r="C2654" s="226" t="s">
        <v>5011</v>
      </c>
      <c r="D2654" s="224"/>
      <c r="E2654" s="224"/>
      <c r="F2654" s="224"/>
      <c r="G2654" s="224"/>
      <c r="H2654" s="224"/>
      <c r="I2654" s="224"/>
      <c r="J2654" s="224"/>
    </row>
    <row r="2655" spans="1:10">
      <c r="A2655" s="223">
        <v>2655</v>
      </c>
      <c r="B2655" s="225" t="s">
        <v>2509</v>
      </c>
      <c r="C2655" s="226" t="s">
        <v>5011</v>
      </c>
      <c r="D2655" s="224"/>
      <c r="E2655" s="224"/>
      <c r="F2655" s="224"/>
      <c r="G2655" s="224"/>
      <c r="H2655" s="224"/>
      <c r="I2655" s="224"/>
      <c r="J2655" s="224"/>
    </row>
    <row r="2656" spans="1:10">
      <c r="A2656" s="223">
        <v>2656</v>
      </c>
      <c r="B2656" s="225" t="s">
        <v>2510</v>
      </c>
      <c r="C2656" s="226" t="s">
        <v>5012</v>
      </c>
      <c r="D2656" s="224"/>
      <c r="E2656" s="224"/>
      <c r="F2656" s="224"/>
      <c r="G2656" s="224"/>
      <c r="H2656" s="224"/>
      <c r="I2656" s="224"/>
      <c r="J2656" s="224"/>
    </row>
    <row r="2657" spans="1:10">
      <c r="A2657" s="223">
        <v>2657</v>
      </c>
      <c r="B2657" s="225" t="s">
        <v>2511</v>
      </c>
      <c r="C2657" s="226" t="s">
        <v>5012</v>
      </c>
      <c r="D2657" s="224"/>
      <c r="E2657" s="224"/>
      <c r="F2657" s="224"/>
      <c r="G2657" s="224"/>
      <c r="H2657" s="224"/>
      <c r="I2657" s="224"/>
      <c r="J2657" s="224"/>
    </row>
    <row r="2658" spans="1:10">
      <c r="A2658" s="223">
        <v>2658</v>
      </c>
      <c r="B2658" s="225" t="s">
        <v>2512</v>
      </c>
      <c r="C2658" s="226" t="s">
        <v>5012</v>
      </c>
      <c r="D2658" s="224"/>
      <c r="E2658" s="224"/>
      <c r="F2658" s="224"/>
      <c r="G2658" s="224"/>
      <c r="H2658" s="224"/>
      <c r="I2658" s="224"/>
      <c r="J2658" s="224"/>
    </row>
    <row r="2659" spans="1:10">
      <c r="A2659" s="223">
        <v>2659</v>
      </c>
      <c r="B2659" s="225" t="s">
        <v>2513</v>
      </c>
      <c r="C2659" s="226" t="s">
        <v>5013</v>
      </c>
      <c r="D2659" s="224"/>
      <c r="E2659" s="224"/>
      <c r="F2659" s="224"/>
      <c r="G2659" s="224"/>
      <c r="H2659" s="224"/>
      <c r="I2659" s="224"/>
      <c r="J2659" s="224"/>
    </row>
    <row r="2660" spans="1:10">
      <c r="A2660" s="223">
        <v>2660</v>
      </c>
      <c r="B2660" s="225" t="s">
        <v>2514</v>
      </c>
      <c r="C2660" s="226" t="s">
        <v>5014</v>
      </c>
      <c r="D2660" s="224"/>
      <c r="E2660" s="224"/>
      <c r="F2660" s="224"/>
      <c r="G2660" s="224"/>
      <c r="H2660" s="224"/>
      <c r="I2660" s="224"/>
      <c r="J2660" s="224"/>
    </row>
    <row r="2661" spans="1:10">
      <c r="A2661" s="223">
        <v>2661</v>
      </c>
      <c r="B2661" s="225" t="s">
        <v>2515</v>
      </c>
      <c r="C2661" s="226" t="s">
        <v>5014</v>
      </c>
      <c r="D2661" s="224"/>
      <c r="E2661" s="224"/>
      <c r="F2661" s="224"/>
      <c r="G2661" s="224"/>
      <c r="H2661" s="224"/>
      <c r="I2661" s="224"/>
      <c r="J2661" s="224"/>
    </row>
    <row r="2662" spans="1:10" ht="25.5">
      <c r="A2662" s="223">
        <v>2662</v>
      </c>
      <c r="B2662" s="225" t="s">
        <v>2516</v>
      </c>
      <c r="C2662" s="226" t="s">
        <v>5015</v>
      </c>
      <c r="D2662" s="224"/>
      <c r="E2662" s="224"/>
      <c r="F2662" s="224"/>
      <c r="G2662" s="224"/>
      <c r="H2662" s="224"/>
      <c r="I2662" s="224"/>
      <c r="J2662" s="224"/>
    </row>
    <row r="2663" spans="1:10">
      <c r="A2663" s="223">
        <v>2663</v>
      </c>
      <c r="B2663" s="225" t="s">
        <v>2517</v>
      </c>
      <c r="C2663" s="226" t="s">
        <v>5016</v>
      </c>
      <c r="D2663" s="224"/>
      <c r="E2663" s="224"/>
      <c r="F2663" s="224"/>
      <c r="G2663" s="224"/>
      <c r="H2663" s="224"/>
      <c r="I2663" s="224"/>
      <c r="J2663" s="224"/>
    </row>
    <row r="2664" spans="1:10" ht="25.5">
      <c r="A2664" s="223">
        <v>2664</v>
      </c>
      <c r="B2664" s="225" t="s">
        <v>2518</v>
      </c>
      <c r="C2664" s="226" t="s">
        <v>5017</v>
      </c>
      <c r="D2664" s="224"/>
      <c r="E2664" s="224"/>
      <c r="F2664" s="224"/>
      <c r="G2664" s="224"/>
      <c r="H2664" s="224"/>
      <c r="I2664" s="224"/>
      <c r="J2664" s="224"/>
    </row>
    <row r="2665" spans="1:10" ht="25.5">
      <c r="A2665" s="223">
        <v>2665</v>
      </c>
      <c r="B2665" s="225" t="s">
        <v>2519</v>
      </c>
      <c r="C2665" s="226" t="s">
        <v>5018</v>
      </c>
      <c r="D2665" s="224"/>
      <c r="E2665" s="224"/>
      <c r="F2665" s="224"/>
      <c r="G2665" s="224"/>
      <c r="H2665" s="224"/>
      <c r="I2665" s="224"/>
      <c r="J2665" s="224"/>
    </row>
    <row r="2666" spans="1:10" ht="25.5">
      <c r="A2666" s="223">
        <v>2666</v>
      </c>
      <c r="B2666" s="225" t="s">
        <v>2520</v>
      </c>
      <c r="C2666" s="226" t="s">
        <v>5019</v>
      </c>
      <c r="D2666" s="224"/>
      <c r="E2666" s="224"/>
      <c r="F2666" s="224"/>
      <c r="G2666" s="224"/>
      <c r="H2666" s="224"/>
      <c r="I2666" s="224"/>
      <c r="J2666" s="224"/>
    </row>
    <row r="2667" spans="1:10" ht="25.5">
      <c r="A2667" s="223">
        <v>2667</v>
      </c>
      <c r="B2667" s="225" t="s">
        <v>2521</v>
      </c>
      <c r="C2667" s="226" t="s">
        <v>5019</v>
      </c>
      <c r="D2667" s="224"/>
      <c r="E2667" s="224"/>
      <c r="F2667" s="224"/>
      <c r="G2667" s="224"/>
      <c r="H2667" s="224"/>
      <c r="I2667" s="224"/>
      <c r="J2667" s="224"/>
    </row>
    <row r="2668" spans="1:10" ht="25.5">
      <c r="A2668" s="223">
        <v>2668</v>
      </c>
      <c r="B2668" s="225" t="s">
        <v>2522</v>
      </c>
      <c r="C2668" s="226" t="s">
        <v>5019</v>
      </c>
      <c r="D2668" s="224"/>
      <c r="E2668" s="224"/>
      <c r="F2668" s="224"/>
      <c r="G2668" s="224"/>
      <c r="H2668" s="224"/>
      <c r="I2668" s="224"/>
      <c r="J2668" s="224"/>
    </row>
    <row r="2669" spans="1:10" ht="25.5">
      <c r="A2669" s="223">
        <v>2669</v>
      </c>
      <c r="B2669" s="225" t="s">
        <v>2523</v>
      </c>
      <c r="C2669" s="226" t="s">
        <v>5019</v>
      </c>
      <c r="D2669" s="224"/>
      <c r="E2669" s="224"/>
      <c r="F2669" s="224"/>
      <c r="G2669" s="224"/>
      <c r="H2669" s="224"/>
      <c r="I2669" s="224"/>
      <c r="J2669" s="224"/>
    </row>
    <row r="2670" spans="1:10" ht="25.5">
      <c r="A2670" s="223">
        <v>2670</v>
      </c>
      <c r="B2670" s="225" t="s">
        <v>5020</v>
      </c>
      <c r="C2670" s="226" t="s">
        <v>5021</v>
      </c>
      <c r="D2670" s="224"/>
      <c r="E2670" s="224"/>
      <c r="F2670" s="224"/>
      <c r="G2670" s="224"/>
      <c r="H2670" s="224"/>
      <c r="I2670" s="224"/>
      <c r="J2670" s="224"/>
    </row>
    <row r="2671" spans="1:10" ht="25.5">
      <c r="A2671" s="223">
        <v>2671</v>
      </c>
      <c r="B2671" s="225" t="s">
        <v>5022</v>
      </c>
      <c r="C2671" s="226" t="s">
        <v>5023</v>
      </c>
      <c r="D2671" s="224"/>
      <c r="E2671" s="224"/>
      <c r="F2671" s="224"/>
      <c r="G2671" s="224"/>
      <c r="H2671" s="224"/>
      <c r="I2671" s="224"/>
      <c r="J2671" s="224"/>
    </row>
    <row r="2672" spans="1:10" ht="25.5">
      <c r="A2672" s="223">
        <v>2672</v>
      </c>
      <c r="B2672" s="225" t="s">
        <v>5024</v>
      </c>
      <c r="C2672" s="226" t="s">
        <v>5023</v>
      </c>
      <c r="D2672" s="224"/>
      <c r="E2672" s="224"/>
      <c r="F2672" s="224"/>
      <c r="G2672" s="224"/>
      <c r="H2672" s="224"/>
      <c r="I2672" s="224"/>
      <c r="J2672" s="224"/>
    </row>
    <row r="2673" spans="1:10" ht="25.5">
      <c r="A2673" s="223">
        <v>2673</v>
      </c>
      <c r="B2673" s="225" t="s">
        <v>5025</v>
      </c>
      <c r="C2673" s="226" t="s">
        <v>5023</v>
      </c>
      <c r="D2673" s="224"/>
      <c r="E2673" s="224"/>
      <c r="F2673" s="224"/>
      <c r="G2673" s="224"/>
      <c r="H2673" s="224"/>
      <c r="I2673" s="224"/>
      <c r="J2673" s="224"/>
    </row>
    <row r="2674" spans="1:10" ht="25.5">
      <c r="A2674" s="223">
        <v>2674</v>
      </c>
      <c r="B2674" s="225" t="s">
        <v>5026</v>
      </c>
      <c r="C2674" s="226" t="s">
        <v>5027</v>
      </c>
      <c r="D2674" s="224"/>
      <c r="E2674" s="224"/>
      <c r="F2674" s="224"/>
      <c r="G2674" s="224"/>
      <c r="H2674" s="224"/>
      <c r="I2674" s="224"/>
      <c r="J2674" s="224"/>
    </row>
    <row r="2675" spans="1:10" ht="25.5">
      <c r="A2675" s="223">
        <v>2675</v>
      </c>
      <c r="B2675" s="225" t="s">
        <v>5028</v>
      </c>
      <c r="C2675" s="226" t="s">
        <v>5027</v>
      </c>
      <c r="D2675" s="224"/>
      <c r="E2675" s="224"/>
      <c r="F2675" s="224"/>
      <c r="G2675" s="224"/>
      <c r="H2675" s="224"/>
      <c r="I2675" s="224"/>
      <c r="J2675" s="224"/>
    </row>
    <row r="2676" spans="1:10" ht="25.5">
      <c r="A2676" s="223">
        <v>2676</v>
      </c>
      <c r="B2676" s="225" t="s">
        <v>5029</v>
      </c>
      <c r="C2676" s="226" t="s">
        <v>5027</v>
      </c>
      <c r="D2676" s="224"/>
      <c r="E2676" s="224"/>
      <c r="F2676" s="224"/>
      <c r="G2676" s="224"/>
      <c r="H2676" s="224"/>
      <c r="I2676" s="224"/>
      <c r="J2676" s="224"/>
    </row>
    <row r="2677" spans="1:10">
      <c r="A2677" s="223">
        <v>2677</v>
      </c>
      <c r="B2677" s="225" t="s">
        <v>2524</v>
      </c>
      <c r="C2677" s="226" t="s">
        <v>5030</v>
      </c>
      <c r="D2677" s="224"/>
      <c r="E2677" s="224"/>
      <c r="F2677" s="224"/>
      <c r="G2677" s="224"/>
      <c r="H2677" s="224"/>
      <c r="I2677" s="224"/>
      <c r="J2677" s="224"/>
    </row>
    <row r="2678" spans="1:10">
      <c r="A2678" s="223">
        <v>2678</v>
      </c>
      <c r="B2678" s="225" t="s">
        <v>2525</v>
      </c>
      <c r="C2678" s="226" t="s">
        <v>2527</v>
      </c>
      <c r="D2678" s="224"/>
      <c r="E2678" s="224"/>
      <c r="F2678" s="224"/>
      <c r="G2678" s="224"/>
      <c r="H2678" s="224"/>
      <c r="I2678" s="224"/>
      <c r="J2678" s="224"/>
    </row>
    <row r="2679" spans="1:10">
      <c r="A2679" s="223">
        <v>2679</v>
      </c>
      <c r="B2679" s="225" t="s">
        <v>2526</v>
      </c>
      <c r="C2679" s="226" t="s">
        <v>2527</v>
      </c>
      <c r="D2679" s="224"/>
      <c r="E2679" s="224"/>
      <c r="F2679" s="224"/>
      <c r="G2679" s="224"/>
      <c r="H2679" s="224"/>
      <c r="I2679" s="224"/>
      <c r="J2679" s="224"/>
    </row>
    <row r="2680" spans="1:10">
      <c r="A2680" s="223">
        <v>2680</v>
      </c>
      <c r="B2680" s="225" t="s">
        <v>2528</v>
      </c>
      <c r="C2680" s="226" t="s">
        <v>2527</v>
      </c>
      <c r="D2680" s="224"/>
      <c r="E2680" s="224"/>
      <c r="F2680" s="224"/>
      <c r="G2680" s="224"/>
      <c r="H2680" s="224"/>
      <c r="I2680" s="224"/>
      <c r="J2680" s="224"/>
    </row>
    <row r="2681" spans="1:10">
      <c r="A2681" s="223">
        <v>2681</v>
      </c>
      <c r="B2681" s="225" t="s">
        <v>2529</v>
      </c>
      <c r="C2681" s="226" t="s">
        <v>2527</v>
      </c>
      <c r="D2681" s="224"/>
      <c r="E2681" s="224"/>
      <c r="F2681" s="224"/>
      <c r="G2681" s="224"/>
      <c r="H2681" s="224"/>
      <c r="I2681" s="224"/>
      <c r="J2681" s="224"/>
    </row>
    <row r="2682" spans="1:10">
      <c r="A2682" s="223">
        <v>2682</v>
      </c>
      <c r="B2682" s="225" t="s">
        <v>2530</v>
      </c>
      <c r="C2682" s="226" t="s">
        <v>5031</v>
      </c>
      <c r="D2682" s="224"/>
      <c r="E2682" s="224"/>
      <c r="F2682" s="224"/>
      <c r="G2682" s="224"/>
      <c r="H2682" s="224"/>
      <c r="I2682" s="224"/>
      <c r="J2682" s="224"/>
    </row>
    <row r="2683" spans="1:10">
      <c r="A2683" s="223">
        <v>2683</v>
      </c>
      <c r="B2683" s="225" t="s">
        <v>2531</v>
      </c>
      <c r="C2683" s="226" t="s">
        <v>5031</v>
      </c>
      <c r="D2683" s="224"/>
      <c r="E2683" s="224"/>
      <c r="F2683" s="224"/>
      <c r="G2683" s="224"/>
      <c r="H2683" s="224"/>
      <c r="I2683" s="224"/>
      <c r="J2683" s="224"/>
    </row>
    <row r="2684" spans="1:10">
      <c r="A2684" s="223">
        <v>2684</v>
      </c>
      <c r="B2684" s="225" t="s">
        <v>2532</v>
      </c>
      <c r="C2684" s="226" t="s">
        <v>5031</v>
      </c>
      <c r="D2684" s="224"/>
      <c r="E2684" s="224"/>
      <c r="F2684" s="224"/>
      <c r="G2684" s="224"/>
      <c r="H2684" s="224"/>
      <c r="I2684" s="224"/>
      <c r="J2684" s="224"/>
    </row>
    <row r="2685" spans="1:10">
      <c r="A2685" s="223">
        <v>2685</v>
      </c>
      <c r="B2685" s="225" t="s">
        <v>2533</v>
      </c>
      <c r="C2685" s="226" t="s">
        <v>5031</v>
      </c>
      <c r="D2685" s="224"/>
      <c r="E2685" s="224"/>
      <c r="F2685" s="224"/>
      <c r="G2685" s="224"/>
      <c r="H2685" s="224"/>
      <c r="I2685" s="224"/>
      <c r="J2685" s="224"/>
    </row>
    <row r="2686" spans="1:10" ht="25.5">
      <c r="A2686" s="223">
        <v>2686</v>
      </c>
      <c r="B2686" s="225" t="s">
        <v>2534</v>
      </c>
      <c r="C2686" s="226" t="s">
        <v>5032</v>
      </c>
      <c r="D2686" s="224"/>
      <c r="E2686" s="224"/>
      <c r="F2686" s="224"/>
      <c r="G2686" s="224"/>
      <c r="H2686" s="224"/>
      <c r="I2686" s="224"/>
      <c r="J2686" s="224"/>
    </row>
    <row r="2687" spans="1:10">
      <c r="A2687" s="223">
        <v>2687</v>
      </c>
      <c r="B2687" s="225" t="s">
        <v>2535</v>
      </c>
      <c r="C2687" s="226" t="s">
        <v>5033</v>
      </c>
      <c r="D2687" s="224"/>
      <c r="E2687" s="224"/>
      <c r="F2687" s="224"/>
      <c r="G2687" s="224"/>
      <c r="H2687" s="224"/>
      <c r="I2687" s="224"/>
      <c r="J2687" s="224"/>
    </row>
    <row r="2688" spans="1:10">
      <c r="A2688" s="223">
        <v>2688</v>
      </c>
      <c r="B2688" s="225" t="s">
        <v>2536</v>
      </c>
      <c r="C2688" s="226" t="s">
        <v>5034</v>
      </c>
      <c r="D2688" s="224"/>
      <c r="E2688" s="224"/>
      <c r="F2688" s="224"/>
      <c r="G2688" s="224"/>
      <c r="H2688" s="224"/>
      <c r="I2688" s="224"/>
      <c r="J2688" s="224"/>
    </row>
    <row r="2689" spans="1:10">
      <c r="A2689" s="223">
        <v>2689</v>
      </c>
      <c r="B2689" s="225" t="s">
        <v>2537</v>
      </c>
      <c r="C2689" s="226" t="s">
        <v>5034</v>
      </c>
      <c r="D2689" s="224"/>
      <c r="E2689" s="224"/>
      <c r="F2689" s="224"/>
      <c r="G2689" s="224"/>
      <c r="H2689" s="224"/>
      <c r="I2689" s="224"/>
      <c r="J2689" s="224"/>
    </row>
    <row r="2690" spans="1:10">
      <c r="A2690" s="223">
        <v>2690</v>
      </c>
      <c r="B2690" s="225" t="s">
        <v>2538</v>
      </c>
      <c r="C2690" s="226" t="s">
        <v>5034</v>
      </c>
      <c r="D2690" s="224"/>
      <c r="E2690" s="224"/>
      <c r="F2690" s="224"/>
      <c r="G2690" s="224"/>
      <c r="H2690" s="224"/>
      <c r="I2690" s="224"/>
      <c r="J2690" s="224"/>
    </row>
    <row r="2691" spans="1:10">
      <c r="A2691" s="223">
        <v>2691</v>
      </c>
      <c r="B2691" s="225" t="s">
        <v>2539</v>
      </c>
      <c r="C2691" s="226" t="s">
        <v>5035</v>
      </c>
      <c r="D2691" s="224"/>
      <c r="E2691" s="224"/>
      <c r="F2691" s="224"/>
      <c r="G2691" s="224"/>
      <c r="H2691" s="224"/>
      <c r="I2691" s="224"/>
      <c r="J2691" s="224"/>
    </row>
    <row r="2692" spans="1:10">
      <c r="A2692" s="223">
        <v>2692</v>
      </c>
      <c r="B2692" s="225" t="s">
        <v>2540</v>
      </c>
      <c r="C2692" s="226" t="s">
        <v>5035</v>
      </c>
      <c r="D2692" s="224"/>
      <c r="E2692" s="224"/>
      <c r="F2692" s="224"/>
      <c r="G2692" s="224"/>
      <c r="H2692" s="224"/>
      <c r="I2692" s="224"/>
      <c r="J2692" s="224"/>
    </row>
    <row r="2693" spans="1:10">
      <c r="A2693" s="223">
        <v>2693</v>
      </c>
      <c r="B2693" s="225" t="s">
        <v>2541</v>
      </c>
      <c r="C2693" s="226" t="s">
        <v>5035</v>
      </c>
      <c r="D2693" s="224"/>
      <c r="E2693" s="224"/>
      <c r="F2693" s="224"/>
      <c r="G2693" s="224"/>
      <c r="H2693" s="224"/>
      <c r="I2693" s="224"/>
      <c r="J2693" s="224"/>
    </row>
    <row r="2694" spans="1:10">
      <c r="A2694" s="223">
        <v>2694</v>
      </c>
      <c r="B2694" s="225" t="s">
        <v>2542</v>
      </c>
      <c r="C2694" s="226" t="s">
        <v>5036</v>
      </c>
      <c r="D2694" s="224"/>
      <c r="E2694" s="224"/>
      <c r="F2694" s="224"/>
      <c r="G2694" s="224"/>
      <c r="H2694" s="224"/>
      <c r="I2694" s="224"/>
      <c r="J2694" s="224"/>
    </row>
    <row r="2695" spans="1:10">
      <c r="A2695" s="223">
        <v>2695</v>
      </c>
      <c r="B2695" s="225" t="s">
        <v>2543</v>
      </c>
      <c r="C2695" s="226" t="s">
        <v>5036</v>
      </c>
      <c r="D2695" s="224"/>
      <c r="E2695" s="224"/>
      <c r="F2695" s="224"/>
      <c r="G2695" s="224"/>
      <c r="H2695" s="224"/>
      <c r="I2695" s="224"/>
      <c r="J2695" s="224"/>
    </row>
    <row r="2696" spans="1:10">
      <c r="A2696" s="223">
        <v>2696</v>
      </c>
      <c r="B2696" s="225" t="s">
        <v>5037</v>
      </c>
      <c r="C2696" s="226" t="s">
        <v>5036</v>
      </c>
      <c r="D2696" s="224"/>
      <c r="E2696" s="224"/>
      <c r="F2696" s="224"/>
      <c r="G2696" s="224"/>
      <c r="H2696" s="224"/>
      <c r="I2696" s="224"/>
      <c r="J2696" s="224"/>
    </row>
    <row r="2697" spans="1:10">
      <c r="A2697" s="223">
        <v>2697</v>
      </c>
      <c r="B2697" s="225" t="s">
        <v>5038</v>
      </c>
      <c r="C2697" s="226" t="s">
        <v>5039</v>
      </c>
      <c r="D2697" s="224"/>
      <c r="E2697" s="224"/>
      <c r="F2697" s="224"/>
      <c r="G2697" s="224"/>
      <c r="H2697" s="224"/>
      <c r="I2697" s="224"/>
      <c r="J2697" s="224"/>
    </row>
    <row r="2698" spans="1:10">
      <c r="A2698" s="223">
        <v>2698</v>
      </c>
      <c r="B2698" s="225" t="s">
        <v>5040</v>
      </c>
      <c r="C2698" s="226" t="s">
        <v>5041</v>
      </c>
      <c r="D2698" s="224"/>
      <c r="E2698" s="224"/>
      <c r="F2698" s="224"/>
      <c r="G2698" s="224"/>
      <c r="H2698" s="224"/>
      <c r="I2698" s="224"/>
      <c r="J2698" s="224"/>
    </row>
    <row r="2699" spans="1:10">
      <c r="A2699" s="223">
        <v>2699</v>
      </c>
      <c r="B2699" s="225" t="s">
        <v>5042</v>
      </c>
      <c r="C2699" s="226" t="s">
        <v>5043</v>
      </c>
      <c r="D2699" s="224"/>
      <c r="E2699" s="224"/>
      <c r="F2699" s="224"/>
      <c r="G2699" s="224"/>
      <c r="H2699" s="224"/>
      <c r="I2699" s="224"/>
      <c r="J2699" s="224"/>
    </row>
    <row r="2700" spans="1:10">
      <c r="A2700" s="223">
        <v>2700</v>
      </c>
      <c r="B2700" s="225" t="s">
        <v>5044</v>
      </c>
      <c r="C2700" s="226" t="s">
        <v>5045</v>
      </c>
      <c r="D2700" s="224"/>
      <c r="E2700" s="224"/>
      <c r="F2700" s="224"/>
      <c r="G2700" s="224"/>
      <c r="H2700" s="224"/>
      <c r="I2700" s="224"/>
      <c r="J2700" s="224"/>
    </row>
    <row r="2701" spans="1:10">
      <c r="A2701" s="223">
        <v>2701</v>
      </c>
      <c r="B2701" s="225" t="s">
        <v>2544</v>
      </c>
      <c r="C2701" s="226" t="s">
        <v>5046</v>
      </c>
      <c r="D2701" s="224"/>
      <c r="E2701" s="224"/>
      <c r="F2701" s="224"/>
      <c r="G2701" s="224"/>
      <c r="H2701" s="224"/>
      <c r="I2701" s="224"/>
      <c r="J2701" s="224"/>
    </row>
    <row r="2702" spans="1:10">
      <c r="A2702" s="223">
        <v>2702</v>
      </c>
      <c r="B2702" s="225" t="s">
        <v>5047</v>
      </c>
      <c r="C2702" s="226" t="s">
        <v>5046</v>
      </c>
      <c r="D2702" s="224"/>
      <c r="E2702" s="224"/>
      <c r="F2702" s="224"/>
      <c r="G2702" s="224"/>
      <c r="H2702" s="224"/>
      <c r="I2702" s="224"/>
      <c r="J2702" s="224"/>
    </row>
    <row r="2703" spans="1:10">
      <c r="A2703" s="223">
        <v>2703</v>
      </c>
      <c r="B2703" s="225" t="s">
        <v>5048</v>
      </c>
      <c r="C2703" s="226" t="s">
        <v>5049</v>
      </c>
      <c r="D2703" s="224"/>
      <c r="E2703" s="224"/>
      <c r="F2703" s="224"/>
      <c r="G2703" s="224"/>
      <c r="H2703" s="224"/>
      <c r="I2703" s="224"/>
      <c r="J2703" s="224"/>
    </row>
    <row r="2704" spans="1:10">
      <c r="A2704" s="223">
        <v>2704</v>
      </c>
      <c r="B2704" s="225" t="s">
        <v>5050</v>
      </c>
      <c r="C2704" s="226" t="s">
        <v>5051</v>
      </c>
      <c r="D2704" s="224"/>
      <c r="E2704" s="224"/>
      <c r="F2704" s="224"/>
      <c r="G2704" s="224"/>
      <c r="H2704" s="224"/>
      <c r="I2704" s="224"/>
      <c r="J2704" s="224"/>
    </row>
    <row r="2705" spans="1:10">
      <c r="A2705" s="223">
        <v>2705</v>
      </c>
      <c r="B2705" s="225" t="s">
        <v>5052</v>
      </c>
      <c r="C2705" s="226" t="s">
        <v>5053</v>
      </c>
      <c r="D2705" s="224"/>
      <c r="E2705" s="224"/>
      <c r="F2705" s="224"/>
      <c r="G2705" s="224"/>
      <c r="H2705" s="224"/>
      <c r="I2705" s="224"/>
      <c r="J2705" s="224"/>
    </row>
    <row r="2706" spans="1:10">
      <c r="A2706" s="223">
        <v>2706</v>
      </c>
      <c r="B2706" s="225" t="s">
        <v>5054</v>
      </c>
      <c r="C2706" s="226" t="s">
        <v>5055</v>
      </c>
      <c r="D2706" s="224"/>
      <c r="E2706" s="224"/>
      <c r="F2706" s="224"/>
      <c r="G2706" s="224"/>
      <c r="H2706" s="224"/>
      <c r="I2706" s="224"/>
      <c r="J2706" s="224"/>
    </row>
    <row r="2707" spans="1:10">
      <c r="A2707" s="223">
        <v>2707</v>
      </c>
      <c r="B2707" s="225" t="s">
        <v>5056</v>
      </c>
      <c r="C2707" s="226" t="s">
        <v>5057</v>
      </c>
      <c r="D2707" s="224"/>
      <c r="E2707" s="224"/>
      <c r="F2707" s="224"/>
      <c r="G2707" s="224"/>
      <c r="H2707" s="224"/>
      <c r="I2707" s="224"/>
      <c r="J2707" s="224"/>
    </row>
    <row r="2708" spans="1:10">
      <c r="A2708" s="223">
        <v>2708</v>
      </c>
      <c r="B2708" s="225" t="s">
        <v>5058</v>
      </c>
      <c r="C2708" s="226" t="s">
        <v>5059</v>
      </c>
      <c r="D2708" s="224"/>
      <c r="E2708" s="224"/>
      <c r="F2708" s="224"/>
      <c r="G2708" s="224"/>
      <c r="H2708" s="224"/>
      <c r="I2708" s="224"/>
      <c r="J2708" s="224"/>
    </row>
    <row r="2709" spans="1:10">
      <c r="A2709" s="223">
        <v>2709</v>
      </c>
      <c r="B2709" s="225" t="s">
        <v>5060</v>
      </c>
      <c r="C2709" s="226" t="s">
        <v>5061</v>
      </c>
      <c r="D2709" s="224"/>
      <c r="E2709" s="224"/>
      <c r="F2709" s="224"/>
      <c r="G2709" s="224"/>
      <c r="H2709" s="224"/>
      <c r="I2709" s="224"/>
      <c r="J2709" s="224"/>
    </row>
    <row r="2710" spans="1:10">
      <c r="A2710" s="223">
        <v>2710</v>
      </c>
      <c r="B2710" s="225" t="s">
        <v>5062</v>
      </c>
      <c r="C2710" s="226" t="s">
        <v>5063</v>
      </c>
      <c r="D2710" s="224"/>
      <c r="E2710" s="224"/>
      <c r="F2710" s="224"/>
      <c r="G2710" s="224"/>
      <c r="H2710" s="224"/>
      <c r="I2710" s="224"/>
      <c r="J2710" s="224"/>
    </row>
    <row r="2711" spans="1:10">
      <c r="A2711" s="223">
        <v>2711</v>
      </c>
      <c r="B2711" s="225" t="s">
        <v>5064</v>
      </c>
      <c r="C2711" s="226" t="s">
        <v>5065</v>
      </c>
      <c r="D2711" s="224"/>
      <c r="E2711" s="224"/>
      <c r="F2711" s="224"/>
      <c r="G2711" s="224"/>
      <c r="H2711" s="224"/>
      <c r="I2711" s="224"/>
      <c r="J2711" s="224"/>
    </row>
    <row r="2712" spans="1:10">
      <c r="A2712" s="223">
        <v>2712</v>
      </c>
      <c r="B2712" s="225" t="s">
        <v>5066</v>
      </c>
      <c r="C2712" s="226" t="s">
        <v>5067</v>
      </c>
      <c r="D2712" s="224"/>
      <c r="E2712" s="224"/>
      <c r="F2712" s="224"/>
      <c r="G2712" s="224"/>
      <c r="H2712" s="224"/>
      <c r="I2712" s="224"/>
      <c r="J2712" s="224"/>
    </row>
    <row r="2713" spans="1:10">
      <c r="A2713" s="223">
        <v>2713</v>
      </c>
      <c r="B2713" s="225" t="s">
        <v>5068</v>
      </c>
      <c r="C2713" s="226" t="s">
        <v>5067</v>
      </c>
      <c r="D2713" s="224"/>
      <c r="E2713" s="224"/>
      <c r="F2713" s="224"/>
      <c r="G2713" s="224"/>
      <c r="H2713" s="224"/>
      <c r="I2713" s="224"/>
      <c r="J2713" s="224"/>
    </row>
    <row r="2714" spans="1:10">
      <c r="A2714" s="223">
        <v>2714</v>
      </c>
      <c r="B2714" s="225" t="s">
        <v>5069</v>
      </c>
      <c r="C2714" s="226" t="s">
        <v>5067</v>
      </c>
      <c r="D2714" s="224"/>
      <c r="E2714" s="224"/>
      <c r="F2714" s="224"/>
      <c r="G2714" s="224"/>
      <c r="H2714" s="224"/>
      <c r="I2714" s="224"/>
      <c r="J2714" s="224"/>
    </row>
    <row r="2715" spans="1:10">
      <c r="A2715" s="223">
        <v>2715</v>
      </c>
      <c r="B2715" s="225" t="s">
        <v>2545</v>
      </c>
      <c r="C2715" s="226" t="s">
        <v>5070</v>
      </c>
      <c r="D2715" s="224"/>
      <c r="E2715" s="224"/>
      <c r="F2715" s="224"/>
      <c r="G2715" s="224"/>
      <c r="H2715" s="224"/>
      <c r="I2715" s="224"/>
      <c r="J2715" s="224"/>
    </row>
    <row r="2716" spans="1:10">
      <c r="A2716" s="223">
        <v>2716</v>
      </c>
      <c r="B2716" s="225" t="s">
        <v>2546</v>
      </c>
      <c r="C2716" s="226" t="s">
        <v>5071</v>
      </c>
      <c r="D2716" s="224"/>
      <c r="E2716" s="224"/>
      <c r="F2716" s="224"/>
      <c r="G2716" s="224"/>
      <c r="H2716" s="224"/>
      <c r="I2716" s="224"/>
      <c r="J2716" s="224"/>
    </row>
    <row r="2717" spans="1:10">
      <c r="A2717" s="223">
        <v>2717</v>
      </c>
      <c r="B2717" s="225" t="s">
        <v>2547</v>
      </c>
      <c r="C2717" s="226" t="s">
        <v>5071</v>
      </c>
      <c r="D2717" s="224"/>
      <c r="E2717" s="224"/>
      <c r="F2717" s="224"/>
      <c r="G2717" s="224"/>
      <c r="H2717" s="224"/>
      <c r="I2717" s="224"/>
      <c r="J2717" s="224"/>
    </row>
    <row r="2718" spans="1:10">
      <c r="A2718" s="223">
        <v>2718</v>
      </c>
      <c r="B2718" s="225" t="s">
        <v>2548</v>
      </c>
      <c r="C2718" s="226" t="s">
        <v>5071</v>
      </c>
      <c r="D2718" s="224"/>
      <c r="E2718" s="224"/>
      <c r="F2718" s="224"/>
      <c r="G2718" s="224"/>
      <c r="H2718" s="224"/>
      <c r="I2718" s="224"/>
      <c r="J2718" s="224"/>
    </row>
    <row r="2719" spans="1:10">
      <c r="A2719" s="223">
        <v>2719</v>
      </c>
      <c r="B2719" s="225" t="s">
        <v>2549</v>
      </c>
      <c r="C2719" s="226" t="s">
        <v>5071</v>
      </c>
      <c r="D2719" s="224"/>
      <c r="E2719" s="224"/>
      <c r="F2719" s="224"/>
      <c r="G2719" s="224"/>
      <c r="H2719" s="224"/>
      <c r="I2719" s="224"/>
      <c r="J2719" s="224"/>
    </row>
    <row r="2720" spans="1:10">
      <c r="A2720" s="223">
        <v>2720</v>
      </c>
      <c r="B2720" s="225" t="s">
        <v>2550</v>
      </c>
      <c r="C2720" s="226" t="s">
        <v>5072</v>
      </c>
      <c r="D2720" s="224"/>
      <c r="E2720" s="224"/>
      <c r="F2720" s="224"/>
      <c r="G2720" s="224"/>
      <c r="H2720" s="224"/>
      <c r="I2720" s="224"/>
      <c r="J2720" s="224"/>
    </row>
    <row r="2721" spans="1:10">
      <c r="A2721" s="223">
        <v>2721</v>
      </c>
      <c r="B2721" s="225" t="s">
        <v>2551</v>
      </c>
      <c r="C2721" s="226" t="s">
        <v>5073</v>
      </c>
      <c r="D2721" s="224"/>
      <c r="E2721" s="224"/>
      <c r="F2721" s="224"/>
      <c r="G2721" s="224"/>
      <c r="H2721" s="224"/>
      <c r="I2721" s="224"/>
      <c r="J2721" s="224"/>
    </row>
    <row r="2722" spans="1:10">
      <c r="A2722" s="223">
        <v>2722</v>
      </c>
      <c r="B2722" s="225" t="s">
        <v>2552</v>
      </c>
      <c r="C2722" s="226" t="s">
        <v>5073</v>
      </c>
      <c r="D2722" s="224"/>
      <c r="E2722" s="224"/>
      <c r="F2722" s="224"/>
      <c r="G2722" s="224"/>
      <c r="H2722" s="224"/>
      <c r="I2722" s="224"/>
      <c r="J2722" s="224"/>
    </row>
    <row r="2723" spans="1:10">
      <c r="A2723" s="223">
        <v>2723</v>
      </c>
      <c r="B2723" s="225" t="s">
        <v>2553</v>
      </c>
      <c r="C2723" s="226" t="s">
        <v>5073</v>
      </c>
      <c r="D2723" s="224"/>
      <c r="E2723" s="224"/>
      <c r="F2723" s="224"/>
      <c r="G2723" s="224"/>
      <c r="H2723" s="224"/>
      <c r="I2723" s="224"/>
      <c r="J2723" s="224"/>
    </row>
    <row r="2724" spans="1:10">
      <c r="A2724" s="223">
        <v>2724</v>
      </c>
      <c r="B2724" s="225" t="s">
        <v>2554</v>
      </c>
      <c r="C2724" s="226" t="s">
        <v>5074</v>
      </c>
      <c r="D2724" s="224"/>
      <c r="E2724" s="224"/>
      <c r="F2724" s="224"/>
      <c r="G2724" s="224"/>
      <c r="H2724" s="224"/>
      <c r="I2724" s="224"/>
      <c r="J2724" s="224"/>
    </row>
    <row r="2725" spans="1:10">
      <c r="A2725" s="223">
        <v>2725</v>
      </c>
      <c r="B2725" s="225" t="s">
        <v>2555</v>
      </c>
      <c r="C2725" s="226" t="s">
        <v>5074</v>
      </c>
      <c r="D2725" s="224"/>
      <c r="E2725" s="224"/>
      <c r="F2725" s="224"/>
      <c r="G2725" s="224"/>
      <c r="H2725" s="224"/>
      <c r="I2725" s="224"/>
      <c r="J2725" s="224"/>
    </row>
    <row r="2726" spans="1:10">
      <c r="A2726" s="223">
        <v>2726</v>
      </c>
      <c r="B2726" s="225" t="s">
        <v>2556</v>
      </c>
      <c r="C2726" s="226" t="s">
        <v>5075</v>
      </c>
      <c r="D2726" s="224"/>
      <c r="E2726" s="224"/>
      <c r="F2726" s="224"/>
      <c r="G2726" s="224"/>
      <c r="H2726" s="224"/>
      <c r="I2726" s="224"/>
      <c r="J2726" s="224"/>
    </row>
    <row r="2727" spans="1:10">
      <c r="A2727" s="223">
        <v>2727</v>
      </c>
      <c r="B2727" s="225" t="s">
        <v>5076</v>
      </c>
      <c r="C2727" s="226" t="s">
        <v>5077</v>
      </c>
      <c r="D2727" s="224"/>
      <c r="E2727" s="224"/>
      <c r="F2727" s="224"/>
      <c r="G2727" s="224"/>
      <c r="H2727" s="224"/>
      <c r="I2727" s="224"/>
      <c r="J2727" s="224"/>
    </row>
    <row r="2728" spans="1:10">
      <c r="A2728" s="223">
        <v>2728</v>
      </c>
      <c r="B2728" s="225" t="s">
        <v>5078</v>
      </c>
      <c r="C2728" s="226" t="s">
        <v>2557</v>
      </c>
      <c r="D2728" s="224"/>
      <c r="E2728" s="224"/>
      <c r="F2728" s="224"/>
      <c r="G2728" s="224"/>
      <c r="H2728" s="224"/>
      <c r="I2728" s="224"/>
      <c r="J2728" s="224"/>
    </row>
    <row r="2729" spans="1:10">
      <c r="A2729" s="223">
        <v>2729</v>
      </c>
      <c r="B2729" s="225" t="s">
        <v>5079</v>
      </c>
      <c r="C2729" s="226" t="s">
        <v>5080</v>
      </c>
      <c r="D2729" s="224"/>
      <c r="E2729" s="224"/>
      <c r="F2729" s="224"/>
      <c r="G2729" s="224"/>
      <c r="H2729" s="224"/>
      <c r="I2729" s="224"/>
      <c r="J2729" s="224"/>
    </row>
    <row r="2730" spans="1:10">
      <c r="A2730" s="223">
        <v>2730</v>
      </c>
      <c r="B2730" s="225" t="s">
        <v>5081</v>
      </c>
      <c r="C2730" s="226" t="s">
        <v>5080</v>
      </c>
      <c r="D2730" s="224"/>
      <c r="E2730" s="224"/>
      <c r="F2730" s="224"/>
      <c r="G2730" s="224"/>
      <c r="H2730" s="224"/>
      <c r="I2730" s="224"/>
      <c r="J2730" s="224"/>
    </row>
    <row r="2731" spans="1:10">
      <c r="A2731" s="223">
        <v>2731</v>
      </c>
      <c r="B2731" s="225" t="s">
        <v>5082</v>
      </c>
      <c r="C2731" s="226" t="s">
        <v>5083</v>
      </c>
      <c r="D2731" s="224"/>
      <c r="E2731" s="224"/>
      <c r="F2731" s="224"/>
      <c r="G2731" s="224"/>
      <c r="H2731" s="224"/>
      <c r="I2731" s="224"/>
      <c r="J2731" s="224"/>
    </row>
    <row r="2732" spans="1:10">
      <c r="A2732" s="223">
        <v>2732</v>
      </c>
      <c r="B2732" s="225" t="s">
        <v>5084</v>
      </c>
      <c r="C2732" s="226" t="s">
        <v>5085</v>
      </c>
      <c r="D2732" s="224"/>
      <c r="E2732" s="224"/>
      <c r="F2732" s="224"/>
      <c r="G2732" s="224"/>
      <c r="H2732" s="224"/>
      <c r="I2732" s="224"/>
      <c r="J2732" s="224"/>
    </row>
    <row r="2733" spans="1:10">
      <c r="A2733" s="223">
        <v>2733</v>
      </c>
      <c r="B2733" s="225" t="s">
        <v>5086</v>
      </c>
      <c r="C2733" s="226" t="s">
        <v>5087</v>
      </c>
      <c r="D2733" s="224"/>
      <c r="E2733" s="224"/>
      <c r="F2733" s="224"/>
      <c r="G2733" s="224"/>
      <c r="H2733" s="224"/>
      <c r="I2733" s="224"/>
      <c r="J2733" s="224"/>
    </row>
    <row r="2734" spans="1:10">
      <c r="A2734" s="223">
        <v>2734</v>
      </c>
      <c r="B2734" s="225" t="s">
        <v>2558</v>
      </c>
      <c r="C2734" s="226" t="s">
        <v>5088</v>
      </c>
      <c r="D2734" s="224"/>
      <c r="E2734" s="224"/>
      <c r="F2734" s="224"/>
      <c r="G2734" s="224"/>
      <c r="H2734" s="224"/>
      <c r="I2734" s="224"/>
      <c r="J2734" s="224"/>
    </row>
    <row r="2735" spans="1:10">
      <c r="A2735" s="223">
        <v>2735</v>
      </c>
      <c r="B2735" s="225" t="s">
        <v>2559</v>
      </c>
      <c r="C2735" s="226" t="s">
        <v>5088</v>
      </c>
      <c r="D2735" s="224"/>
      <c r="E2735" s="224"/>
      <c r="F2735" s="224"/>
      <c r="G2735" s="224"/>
      <c r="H2735" s="224"/>
      <c r="I2735" s="224"/>
      <c r="J2735" s="224"/>
    </row>
    <row r="2736" spans="1:10">
      <c r="A2736" s="223">
        <v>2736</v>
      </c>
      <c r="B2736" s="225" t="s">
        <v>2560</v>
      </c>
      <c r="C2736" s="226" t="s">
        <v>5088</v>
      </c>
      <c r="D2736" s="224"/>
      <c r="E2736" s="224"/>
      <c r="F2736" s="224"/>
      <c r="G2736" s="224"/>
      <c r="H2736" s="224"/>
      <c r="I2736" s="224"/>
      <c r="J2736" s="224"/>
    </row>
    <row r="2737" spans="1:10">
      <c r="A2737" s="223">
        <v>2737</v>
      </c>
      <c r="B2737" s="225" t="s">
        <v>2561</v>
      </c>
      <c r="C2737" s="226" t="s">
        <v>5088</v>
      </c>
      <c r="D2737" s="224"/>
      <c r="E2737" s="224"/>
      <c r="F2737" s="224"/>
      <c r="G2737" s="224"/>
      <c r="H2737" s="224"/>
      <c r="I2737" s="224"/>
      <c r="J2737" s="224"/>
    </row>
    <row r="2738" spans="1:10" ht="25.5">
      <c r="A2738" s="223">
        <v>2738</v>
      </c>
      <c r="B2738" s="225" t="s">
        <v>2562</v>
      </c>
      <c r="C2738" s="226" t="s">
        <v>5089</v>
      </c>
      <c r="D2738" s="224"/>
      <c r="E2738" s="224"/>
      <c r="F2738" s="224"/>
      <c r="G2738" s="224"/>
      <c r="H2738" s="224"/>
      <c r="I2738" s="224"/>
      <c r="J2738" s="224"/>
    </row>
    <row r="2739" spans="1:10">
      <c r="A2739" s="223">
        <v>2739</v>
      </c>
      <c r="B2739" s="225" t="s">
        <v>2563</v>
      </c>
      <c r="C2739" s="226" t="s">
        <v>5090</v>
      </c>
      <c r="D2739" s="224"/>
      <c r="E2739" s="224"/>
      <c r="F2739" s="224"/>
      <c r="G2739" s="224"/>
      <c r="H2739" s="224"/>
      <c r="I2739" s="224"/>
      <c r="J2739" s="224"/>
    </row>
    <row r="2740" spans="1:10">
      <c r="A2740" s="223">
        <v>2740</v>
      </c>
      <c r="B2740" s="225" t="s">
        <v>5091</v>
      </c>
      <c r="C2740" s="226" t="s">
        <v>5090</v>
      </c>
      <c r="D2740" s="224"/>
      <c r="E2740" s="224"/>
      <c r="F2740" s="224"/>
      <c r="G2740" s="224"/>
      <c r="H2740" s="224"/>
      <c r="I2740" s="224"/>
      <c r="J2740" s="224"/>
    </row>
    <row r="2741" spans="1:10">
      <c r="A2741" s="223">
        <v>2741</v>
      </c>
      <c r="B2741" s="225" t="s">
        <v>5092</v>
      </c>
      <c r="C2741" s="226" t="s">
        <v>5090</v>
      </c>
      <c r="D2741" s="224"/>
      <c r="E2741" s="224"/>
      <c r="F2741" s="224"/>
      <c r="G2741" s="224"/>
      <c r="H2741" s="224"/>
      <c r="I2741" s="224"/>
      <c r="J2741" s="224"/>
    </row>
    <row r="2742" spans="1:10">
      <c r="A2742" s="223">
        <v>2742</v>
      </c>
      <c r="B2742" s="225" t="s">
        <v>5093</v>
      </c>
      <c r="C2742" s="226" t="s">
        <v>5090</v>
      </c>
      <c r="D2742" s="224"/>
      <c r="E2742" s="224"/>
      <c r="F2742" s="224"/>
      <c r="G2742" s="224"/>
      <c r="H2742" s="224"/>
      <c r="I2742" s="224"/>
      <c r="J2742" s="224"/>
    </row>
    <row r="2743" spans="1:10">
      <c r="A2743" s="223">
        <v>2743</v>
      </c>
      <c r="B2743" s="225" t="s">
        <v>2564</v>
      </c>
      <c r="C2743" s="226" t="s">
        <v>2566</v>
      </c>
      <c r="D2743" s="224"/>
      <c r="E2743" s="224"/>
      <c r="F2743" s="224"/>
      <c r="G2743" s="224"/>
      <c r="H2743" s="224"/>
      <c r="I2743" s="224"/>
      <c r="J2743" s="224"/>
    </row>
    <row r="2744" spans="1:10">
      <c r="A2744" s="223">
        <v>2744</v>
      </c>
      <c r="B2744" s="225" t="s">
        <v>2565</v>
      </c>
      <c r="C2744" s="226" t="s">
        <v>2566</v>
      </c>
      <c r="D2744" s="224"/>
      <c r="E2744" s="224"/>
      <c r="F2744" s="224"/>
      <c r="G2744" s="224"/>
      <c r="H2744" s="224"/>
      <c r="I2744" s="224"/>
      <c r="J2744" s="224"/>
    </row>
    <row r="2745" spans="1:10">
      <c r="A2745" s="223">
        <v>2745</v>
      </c>
      <c r="B2745" s="225" t="s">
        <v>2567</v>
      </c>
      <c r="C2745" s="226" t="s">
        <v>2566</v>
      </c>
      <c r="D2745" s="224"/>
      <c r="E2745" s="224"/>
      <c r="F2745" s="224"/>
      <c r="G2745" s="224"/>
      <c r="H2745" s="224"/>
      <c r="I2745" s="224"/>
      <c r="J2745" s="224"/>
    </row>
    <row r="2746" spans="1:10">
      <c r="A2746" s="223">
        <v>2746</v>
      </c>
      <c r="B2746" s="225" t="s">
        <v>2568</v>
      </c>
      <c r="C2746" s="226" t="s">
        <v>2566</v>
      </c>
      <c r="D2746" s="224"/>
      <c r="E2746" s="224"/>
      <c r="F2746" s="224"/>
      <c r="G2746" s="224"/>
      <c r="H2746" s="224"/>
      <c r="I2746" s="224"/>
      <c r="J2746" s="224"/>
    </row>
    <row r="2747" spans="1:10">
      <c r="A2747" s="223">
        <v>2747</v>
      </c>
      <c r="B2747" s="225" t="s">
        <v>2569</v>
      </c>
      <c r="C2747" s="226" t="s">
        <v>2571</v>
      </c>
      <c r="D2747" s="224"/>
      <c r="E2747" s="224"/>
      <c r="F2747" s="224"/>
      <c r="G2747" s="224"/>
      <c r="H2747" s="224"/>
      <c r="I2747" s="224"/>
      <c r="J2747" s="224"/>
    </row>
    <row r="2748" spans="1:10">
      <c r="A2748" s="223">
        <v>2748</v>
      </c>
      <c r="B2748" s="225" t="s">
        <v>2570</v>
      </c>
      <c r="C2748" s="226" t="s">
        <v>2571</v>
      </c>
      <c r="D2748" s="224"/>
      <c r="E2748" s="224"/>
      <c r="F2748" s="224"/>
      <c r="G2748" s="224"/>
      <c r="H2748" s="224"/>
      <c r="I2748" s="224"/>
      <c r="J2748" s="224"/>
    </row>
    <row r="2749" spans="1:10">
      <c r="A2749" s="223">
        <v>2749</v>
      </c>
      <c r="B2749" s="225" t="s">
        <v>2572</v>
      </c>
      <c r="C2749" s="226" t="s">
        <v>2571</v>
      </c>
      <c r="D2749" s="224"/>
      <c r="E2749" s="224"/>
      <c r="F2749" s="224"/>
      <c r="G2749" s="224"/>
      <c r="H2749" s="224"/>
      <c r="I2749" s="224"/>
      <c r="J2749" s="224"/>
    </row>
    <row r="2750" spans="1:10">
      <c r="A2750" s="223">
        <v>2750</v>
      </c>
      <c r="B2750" s="225" t="s">
        <v>5094</v>
      </c>
      <c r="C2750" s="226" t="s">
        <v>5095</v>
      </c>
      <c r="D2750" s="224"/>
      <c r="E2750" s="224"/>
      <c r="F2750" s="224"/>
      <c r="G2750" s="224"/>
      <c r="H2750" s="224"/>
      <c r="I2750" s="224"/>
      <c r="J2750" s="224"/>
    </row>
    <row r="2751" spans="1:10">
      <c r="A2751" s="223">
        <v>2751</v>
      </c>
      <c r="B2751" s="225" t="s">
        <v>5096</v>
      </c>
      <c r="C2751" s="226" t="s">
        <v>5097</v>
      </c>
      <c r="D2751" s="224"/>
      <c r="E2751" s="224"/>
      <c r="F2751" s="224"/>
      <c r="G2751" s="224"/>
      <c r="H2751" s="224"/>
      <c r="I2751" s="224"/>
      <c r="J2751" s="224"/>
    </row>
    <row r="2752" spans="1:10">
      <c r="A2752" s="223">
        <v>2752</v>
      </c>
      <c r="B2752" s="225" t="s">
        <v>5098</v>
      </c>
      <c r="C2752" s="226" t="s">
        <v>5099</v>
      </c>
      <c r="D2752" s="224"/>
      <c r="E2752" s="224"/>
      <c r="F2752" s="224"/>
      <c r="G2752" s="224"/>
      <c r="H2752" s="224"/>
      <c r="I2752" s="224"/>
      <c r="J2752" s="224"/>
    </row>
    <row r="2753" spans="1:10">
      <c r="A2753" s="223">
        <v>2753</v>
      </c>
      <c r="B2753" s="225" t="s">
        <v>5100</v>
      </c>
      <c r="C2753" s="226" t="s">
        <v>5101</v>
      </c>
      <c r="D2753" s="224"/>
      <c r="E2753" s="224"/>
      <c r="F2753" s="224"/>
      <c r="G2753" s="224"/>
      <c r="H2753" s="224"/>
      <c r="I2753" s="224"/>
      <c r="J2753" s="224"/>
    </row>
    <row r="2754" spans="1:10">
      <c r="A2754" s="223">
        <v>2754</v>
      </c>
      <c r="B2754" s="225" t="s">
        <v>5102</v>
      </c>
      <c r="C2754" s="226" t="s">
        <v>5103</v>
      </c>
      <c r="D2754" s="224"/>
      <c r="E2754" s="224"/>
      <c r="F2754" s="224"/>
      <c r="G2754" s="224"/>
      <c r="H2754" s="224"/>
      <c r="I2754" s="224"/>
      <c r="J2754" s="224"/>
    </row>
    <row r="2755" spans="1:10">
      <c r="A2755" s="223">
        <v>2755</v>
      </c>
      <c r="B2755" s="225" t="s">
        <v>5104</v>
      </c>
      <c r="C2755" s="226" t="s">
        <v>5105</v>
      </c>
      <c r="D2755" s="224"/>
      <c r="E2755" s="224"/>
      <c r="F2755" s="224"/>
      <c r="G2755" s="224"/>
      <c r="H2755" s="224"/>
      <c r="I2755" s="224"/>
      <c r="J2755" s="224"/>
    </row>
    <row r="2756" spans="1:10">
      <c r="A2756" s="223">
        <v>2756</v>
      </c>
      <c r="B2756" s="225" t="s">
        <v>5106</v>
      </c>
      <c r="C2756" s="226" t="s">
        <v>5105</v>
      </c>
      <c r="D2756" s="224"/>
      <c r="E2756" s="224"/>
      <c r="F2756" s="224"/>
      <c r="G2756" s="224"/>
      <c r="H2756" s="224"/>
      <c r="I2756" s="224"/>
      <c r="J2756" s="224"/>
    </row>
    <row r="2757" spans="1:10">
      <c r="A2757" s="223">
        <v>2757</v>
      </c>
      <c r="B2757" s="225" t="s">
        <v>5107</v>
      </c>
      <c r="C2757" s="226" t="s">
        <v>5105</v>
      </c>
      <c r="D2757" s="224"/>
      <c r="E2757" s="224"/>
      <c r="F2757" s="224"/>
      <c r="G2757" s="224"/>
      <c r="H2757" s="224"/>
      <c r="I2757" s="224"/>
      <c r="J2757" s="224"/>
    </row>
    <row r="2758" spans="1:10" ht="25.5">
      <c r="A2758" s="223">
        <v>2758</v>
      </c>
      <c r="B2758" s="225" t="s">
        <v>5108</v>
      </c>
      <c r="C2758" s="226" t="s">
        <v>5109</v>
      </c>
      <c r="D2758" s="224"/>
      <c r="E2758" s="224"/>
      <c r="F2758" s="224"/>
      <c r="G2758" s="224"/>
      <c r="H2758" s="224"/>
      <c r="I2758" s="224"/>
      <c r="J2758" s="224"/>
    </row>
    <row r="2759" spans="1:10">
      <c r="A2759" s="223">
        <v>2759</v>
      </c>
      <c r="B2759" s="225" t="s">
        <v>5110</v>
      </c>
      <c r="C2759" s="226" t="s">
        <v>5111</v>
      </c>
      <c r="D2759" s="224"/>
      <c r="E2759" s="224"/>
      <c r="F2759" s="224"/>
      <c r="G2759" s="224"/>
      <c r="H2759" s="224"/>
      <c r="I2759" s="224"/>
      <c r="J2759" s="224"/>
    </row>
    <row r="2760" spans="1:10">
      <c r="A2760" s="223">
        <v>2760</v>
      </c>
      <c r="B2760" s="225" t="s">
        <v>2573</v>
      </c>
      <c r="C2760" s="226" t="s">
        <v>5112</v>
      </c>
      <c r="D2760" s="224"/>
      <c r="E2760" s="224"/>
      <c r="F2760" s="224"/>
      <c r="G2760" s="224"/>
      <c r="H2760" s="224"/>
      <c r="I2760" s="224"/>
      <c r="J2760" s="224"/>
    </row>
    <row r="2761" spans="1:10">
      <c r="A2761" s="223">
        <v>2761</v>
      </c>
      <c r="B2761" s="225" t="s">
        <v>2574</v>
      </c>
      <c r="C2761" s="226" t="s">
        <v>5113</v>
      </c>
      <c r="D2761" s="224"/>
      <c r="E2761" s="224"/>
      <c r="F2761" s="224"/>
      <c r="G2761" s="224"/>
      <c r="H2761" s="224"/>
      <c r="I2761" s="224"/>
      <c r="J2761" s="224"/>
    </row>
    <row r="2762" spans="1:10">
      <c r="A2762" s="223">
        <v>2762</v>
      </c>
      <c r="B2762" s="225" t="s">
        <v>2575</v>
      </c>
      <c r="C2762" s="226" t="s">
        <v>5114</v>
      </c>
      <c r="D2762" s="224"/>
      <c r="E2762" s="224"/>
      <c r="F2762" s="224"/>
      <c r="G2762" s="224"/>
      <c r="H2762" s="224"/>
      <c r="I2762" s="224"/>
      <c r="J2762" s="224"/>
    </row>
    <row r="2763" spans="1:10">
      <c r="A2763" s="223">
        <v>2763</v>
      </c>
      <c r="B2763" s="225" t="s">
        <v>2576</v>
      </c>
      <c r="C2763" s="226" t="s">
        <v>5114</v>
      </c>
      <c r="D2763" s="224"/>
      <c r="E2763" s="224"/>
      <c r="F2763" s="224"/>
      <c r="G2763" s="224"/>
      <c r="H2763" s="224"/>
      <c r="I2763" s="224"/>
      <c r="J2763" s="224"/>
    </row>
    <row r="2764" spans="1:10">
      <c r="A2764" s="223">
        <v>2764</v>
      </c>
      <c r="B2764" s="225" t="s">
        <v>2577</v>
      </c>
      <c r="C2764" s="226" t="s">
        <v>5115</v>
      </c>
      <c r="D2764" s="224"/>
      <c r="E2764" s="224"/>
      <c r="F2764" s="224"/>
      <c r="G2764" s="224"/>
      <c r="H2764" s="224"/>
      <c r="I2764" s="224"/>
      <c r="J2764" s="224"/>
    </row>
    <row r="2765" spans="1:10">
      <c r="A2765" s="223">
        <v>2765</v>
      </c>
      <c r="B2765" s="225" t="s">
        <v>2578</v>
      </c>
      <c r="C2765" s="226" t="s">
        <v>5115</v>
      </c>
      <c r="D2765" s="224"/>
      <c r="E2765" s="224"/>
      <c r="F2765" s="224"/>
      <c r="G2765" s="224"/>
      <c r="H2765" s="224"/>
      <c r="I2765" s="224"/>
      <c r="J2765" s="224"/>
    </row>
    <row r="2766" spans="1:10">
      <c r="A2766" s="223">
        <v>2766</v>
      </c>
      <c r="B2766" s="225" t="s">
        <v>2579</v>
      </c>
      <c r="C2766" s="226" t="s">
        <v>5116</v>
      </c>
      <c r="D2766" s="224"/>
      <c r="E2766" s="224"/>
      <c r="F2766" s="224"/>
      <c r="G2766" s="224"/>
      <c r="H2766" s="224"/>
      <c r="I2766" s="224"/>
      <c r="J2766" s="224"/>
    </row>
    <row r="2767" spans="1:10">
      <c r="A2767" s="223">
        <v>2767</v>
      </c>
      <c r="B2767" s="225" t="s">
        <v>2580</v>
      </c>
      <c r="C2767" s="226" t="s">
        <v>5117</v>
      </c>
      <c r="D2767" s="224"/>
      <c r="E2767" s="224"/>
      <c r="F2767" s="224"/>
      <c r="G2767" s="224"/>
      <c r="H2767" s="224"/>
      <c r="I2767" s="224"/>
      <c r="J2767" s="224"/>
    </row>
    <row r="2768" spans="1:10">
      <c r="A2768" s="223">
        <v>2768</v>
      </c>
      <c r="B2768" s="225" t="s">
        <v>2581</v>
      </c>
      <c r="C2768" s="226" t="s">
        <v>5117</v>
      </c>
      <c r="D2768" s="224"/>
      <c r="E2768" s="224"/>
      <c r="F2768" s="224"/>
      <c r="G2768" s="224"/>
      <c r="H2768" s="224"/>
      <c r="I2768" s="224"/>
      <c r="J2768" s="224"/>
    </row>
    <row r="2769" spans="1:10">
      <c r="A2769" s="223">
        <v>2769</v>
      </c>
      <c r="B2769" s="225" t="s">
        <v>2582</v>
      </c>
      <c r="C2769" s="226" t="s">
        <v>5118</v>
      </c>
      <c r="D2769" s="224"/>
      <c r="E2769" s="224"/>
      <c r="F2769" s="224"/>
      <c r="G2769" s="224"/>
      <c r="H2769" s="224"/>
      <c r="I2769" s="224"/>
      <c r="J2769" s="224"/>
    </row>
    <row r="2770" spans="1:10">
      <c r="A2770" s="223">
        <v>2770</v>
      </c>
      <c r="B2770" s="225" t="s">
        <v>2583</v>
      </c>
      <c r="C2770" s="226" t="s">
        <v>5118</v>
      </c>
      <c r="D2770" s="224"/>
      <c r="E2770" s="224"/>
      <c r="F2770" s="224"/>
      <c r="G2770" s="224"/>
      <c r="H2770" s="224"/>
      <c r="I2770" s="224"/>
      <c r="J2770" s="224"/>
    </row>
    <row r="2771" spans="1:10">
      <c r="A2771" s="223">
        <v>2771</v>
      </c>
      <c r="B2771" s="225" t="s">
        <v>2584</v>
      </c>
      <c r="C2771" s="226" t="s">
        <v>5119</v>
      </c>
      <c r="D2771" s="224"/>
      <c r="E2771" s="224"/>
      <c r="F2771" s="224"/>
      <c r="G2771" s="224"/>
      <c r="H2771" s="224"/>
      <c r="I2771" s="224"/>
      <c r="J2771" s="224"/>
    </row>
    <row r="2772" spans="1:10">
      <c r="A2772" s="223">
        <v>2772</v>
      </c>
      <c r="B2772" s="225" t="s">
        <v>2585</v>
      </c>
      <c r="C2772" s="226" t="s">
        <v>2586</v>
      </c>
      <c r="D2772" s="224"/>
      <c r="E2772" s="224"/>
      <c r="F2772" s="224"/>
      <c r="G2772" s="224"/>
      <c r="H2772" s="224"/>
      <c r="I2772" s="224"/>
      <c r="J2772" s="224"/>
    </row>
    <row r="2773" spans="1:10">
      <c r="A2773" s="223">
        <v>2773</v>
      </c>
      <c r="B2773" s="225" t="s">
        <v>5120</v>
      </c>
      <c r="C2773" s="226" t="s">
        <v>5121</v>
      </c>
      <c r="D2773" s="224"/>
      <c r="E2773" s="224"/>
      <c r="F2773" s="224"/>
      <c r="G2773" s="224"/>
      <c r="H2773" s="224"/>
      <c r="I2773" s="224"/>
      <c r="J2773" s="224"/>
    </row>
    <row r="2774" spans="1:10">
      <c r="A2774" s="223">
        <v>2774</v>
      </c>
      <c r="B2774" s="225" t="s">
        <v>5122</v>
      </c>
      <c r="C2774" s="226" t="s">
        <v>5123</v>
      </c>
      <c r="D2774" s="224"/>
      <c r="E2774" s="224"/>
      <c r="F2774" s="224"/>
      <c r="G2774" s="224"/>
      <c r="H2774" s="224"/>
      <c r="I2774" s="224"/>
      <c r="J2774" s="224"/>
    </row>
    <row r="2775" spans="1:10">
      <c r="A2775" s="223">
        <v>2775</v>
      </c>
      <c r="B2775" s="225" t="s">
        <v>2587</v>
      </c>
      <c r="C2775" s="226" t="s">
        <v>5124</v>
      </c>
      <c r="D2775" s="224"/>
      <c r="E2775" s="224"/>
      <c r="F2775" s="224"/>
      <c r="G2775" s="224"/>
      <c r="H2775" s="224"/>
      <c r="I2775" s="224"/>
      <c r="J2775" s="224"/>
    </row>
    <row r="2776" spans="1:10">
      <c r="A2776" s="223">
        <v>2776</v>
      </c>
      <c r="B2776" s="225" t="s">
        <v>2588</v>
      </c>
      <c r="C2776" s="226" t="s">
        <v>5125</v>
      </c>
      <c r="D2776" s="224"/>
      <c r="E2776" s="224"/>
      <c r="F2776" s="224"/>
      <c r="G2776" s="224"/>
      <c r="H2776" s="224"/>
      <c r="I2776" s="224"/>
      <c r="J2776" s="224"/>
    </row>
    <row r="2777" spans="1:10">
      <c r="A2777" s="223">
        <v>2777</v>
      </c>
      <c r="B2777" s="225" t="s">
        <v>2589</v>
      </c>
      <c r="C2777" s="226" t="s">
        <v>5126</v>
      </c>
      <c r="D2777" s="224"/>
      <c r="E2777" s="224"/>
      <c r="F2777" s="224"/>
      <c r="G2777" s="224"/>
      <c r="H2777" s="224"/>
      <c r="I2777" s="224"/>
      <c r="J2777" s="224"/>
    </row>
    <row r="2778" spans="1:10">
      <c r="A2778" s="223">
        <v>2778</v>
      </c>
      <c r="B2778" s="225" t="s">
        <v>2590</v>
      </c>
      <c r="C2778" s="226" t="s">
        <v>5127</v>
      </c>
      <c r="D2778" s="224"/>
      <c r="E2778" s="224"/>
      <c r="F2778" s="224"/>
      <c r="G2778" s="224"/>
      <c r="H2778" s="224"/>
      <c r="I2778" s="224"/>
      <c r="J2778" s="224"/>
    </row>
    <row r="2779" spans="1:10" ht="25.5">
      <c r="A2779" s="223">
        <v>2779</v>
      </c>
      <c r="B2779" s="225" t="s">
        <v>2591</v>
      </c>
      <c r="C2779" s="226" t="s">
        <v>5128</v>
      </c>
      <c r="D2779" s="224"/>
      <c r="E2779" s="224"/>
      <c r="F2779" s="224"/>
      <c r="G2779" s="224"/>
      <c r="H2779" s="224"/>
      <c r="I2779" s="224"/>
      <c r="J2779" s="224"/>
    </row>
    <row r="2780" spans="1:10">
      <c r="A2780" s="223">
        <v>2780</v>
      </c>
      <c r="B2780" s="225" t="s">
        <v>2592</v>
      </c>
      <c r="C2780" s="226" t="s">
        <v>2593</v>
      </c>
      <c r="D2780" s="224"/>
      <c r="E2780" s="224"/>
      <c r="F2780" s="224"/>
      <c r="G2780" s="224"/>
      <c r="H2780" s="224"/>
      <c r="I2780" s="224"/>
      <c r="J2780" s="224"/>
    </row>
    <row r="2781" spans="1:10">
      <c r="A2781" s="223">
        <v>2781</v>
      </c>
      <c r="B2781" s="225" t="s">
        <v>2594</v>
      </c>
      <c r="C2781" s="226" t="s">
        <v>5129</v>
      </c>
      <c r="D2781" s="224"/>
      <c r="E2781" s="224"/>
      <c r="F2781" s="224"/>
      <c r="G2781" s="224"/>
      <c r="H2781" s="224"/>
      <c r="I2781" s="224"/>
      <c r="J2781" s="224"/>
    </row>
    <row r="2782" spans="1:10">
      <c r="A2782" s="223">
        <v>2782</v>
      </c>
      <c r="B2782" s="225" t="s">
        <v>2595</v>
      </c>
      <c r="C2782" s="226" t="s">
        <v>5129</v>
      </c>
      <c r="D2782" s="224"/>
      <c r="E2782" s="224"/>
      <c r="F2782" s="224"/>
      <c r="G2782" s="224"/>
      <c r="H2782" s="224"/>
      <c r="I2782" s="224"/>
      <c r="J2782" s="224"/>
    </row>
    <row r="2783" spans="1:10">
      <c r="A2783" s="223">
        <v>2783</v>
      </c>
      <c r="B2783" s="225" t="s">
        <v>2596</v>
      </c>
      <c r="C2783" s="226" t="s">
        <v>5130</v>
      </c>
      <c r="D2783" s="224"/>
      <c r="E2783" s="224"/>
      <c r="F2783" s="224"/>
      <c r="G2783" s="224"/>
      <c r="H2783" s="224"/>
      <c r="I2783" s="224"/>
      <c r="J2783" s="224"/>
    </row>
    <row r="2784" spans="1:10">
      <c r="A2784" s="223">
        <v>2784</v>
      </c>
      <c r="B2784" s="225" t="s">
        <v>2598</v>
      </c>
      <c r="C2784" s="226" t="s">
        <v>5130</v>
      </c>
      <c r="D2784" s="224"/>
      <c r="E2784" s="224"/>
      <c r="F2784" s="224"/>
      <c r="G2784" s="224"/>
      <c r="H2784" s="224"/>
      <c r="I2784" s="224"/>
      <c r="J2784" s="224"/>
    </row>
    <row r="2785" spans="1:10">
      <c r="A2785" s="223">
        <v>2785</v>
      </c>
      <c r="B2785" s="225" t="s">
        <v>5131</v>
      </c>
      <c r="C2785" s="226" t="s">
        <v>2597</v>
      </c>
      <c r="D2785" s="224"/>
      <c r="E2785" s="224"/>
      <c r="F2785" s="224"/>
      <c r="G2785" s="224"/>
      <c r="H2785" s="224"/>
      <c r="I2785" s="224"/>
      <c r="J2785" s="224"/>
    </row>
    <row r="2786" spans="1:10">
      <c r="A2786" s="223">
        <v>2786</v>
      </c>
      <c r="B2786" s="225" t="s">
        <v>5132</v>
      </c>
      <c r="C2786" s="226" t="s">
        <v>2597</v>
      </c>
      <c r="D2786" s="224"/>
      <c r="E2786" s="224"/>
      <c r="F2786" s="224"/>
      <c r="G2786" s="224"/>
      <c r="H2786" s="224"/>
      <c r="I2786" s="224"/>
      <c r="J2786" s="224"/>
    </row>
    <row r="2787" spans="1:10" ht="25.5">
      <c r="A2787" s="223">
        <v>2787</v>
      </c>
      <c r="B2787" s="225" t="s">
        <v>2599</v>
      </c>
      <c r="C2787" s="226" t="s">
        <v>5133</v>
      </c>
      <c r="D2787" s="224"/>
      <c r="E2787" s="224"/>
      <c r="F2787" s="224"/>
      <c r="G2787" s="224"/>
      <c r="H2787" s="224"/>
      <c r="I2787" s="224"/>
      <c r="J2787" s="224"/>
    </row>
    <row r="2788" spans="1:10">
      <c r="A2788" s="223">
        <v>2788</v>
      </c>
      <c r="B2788" s="225" t="s">
        <v>2600</v>
      </c>
      <c r="C2788" s="226" t="s">
        <v>5134</v>
      </c>
      <c r="D2788" s="224"/>
      <c r="E2788" s="224"/>
      <c r="F2788" s="224"/>
      <c r="G2788" s="224"/>
      <c r="H2788" s="224"/>
      <c r="I2788" s="224"/>
      <c r="J2788" s="224"/>
    </row>
    <row r="2789" spans="1:10">
      <c r="A2789" s="223">
        <v>2789</v>
      </c>
      <c r="B2789" s="225" t="s">
        <v>2601</v>
      </c>
      <c r="C2789" s="226" t="s">
        <v>5134</v>
      </c>
      <c r="D2789" s="224"/>
      <c r="E2789" s="224"/>
      <c r="F2789" s="224"/>
      <c r="G2789" s="224"/>
      <c r="H2789" s="224"/>
      <c r="I2789" s="224"/>
      <c r="J2789" s="224"/>
    </row>
    <row r="2790" spans="1:10">
      <c r="A2790" s="223">
        <v>2790</v>
      </c>
      <c r="B2790" s="225" t="s">
        <v>2602</v>
      </c>
      <c r="C2790" s="226" t="s">
        <v>5135</v>
      </c>
      <c r="D2790" s="224"/>
      <c r="E2790" s="224"/>
      <c r="F2790" s="224"/>
      <c r="G2790" s="224"/>
      <c r="H2790" s="224"/>
      <c r="I2790" s="224"/>
      <c r="J2790" s="224"/>
    </row>
    <row r="2791" spans="1:10">
      <c r="A2791" s="223">
        <v>2791</v>
      </c>
      <c r="B2791" s="225" t="s">
        <v>2603</v>
      </c>
      <c r="C2791" s="226" t="s">
        <v>5135</v>
      </c>
      <c r="D2791" s="224"/>
      <c r="E2791" s="224"/>
      <c r="F2791" s="224"/>
      <c r="G2791" s="224"/>
      <c r="H2791" s="224"/>
      <c r="I2791" s="224"/>
      <c r="J2791" s="224"/>
    </row>
    <row r="2792" spans="1:10">
      <c r="A2792" s="223">
        <v>2792</v>
      </c>
      <c r="B2792" s="225" t="s">
        <v>2604</v>
      </c>
      <c r="C2792" s="226" t="s">
        <v>5136</v>
      </c>
      <c r="D2792" s="224"/>
      <c r="E2792" s="224"/>
      <c r="F2792" s="224"/>
      <c r="G2792" s="224"/>
      <c r="H2792" s="224"/>
      <c r="I2792" s="224"/>
      <c r="J2792" s="224"/>
    </row>
    <row r="2793" spans="1:10">
      <c r="A2793" s="223">
        <v>2793</v>
      </c>
      <c r="B2793" s="225" t="s">
        <v>2605</v>
      </c>
      <c r="C2793" s="226" t="s">
        <v>5136</v>
      </c>
      <c r="D2793" s="224"/>
      <c r="E2793" s="224"/>
      <c r="F2793" s="224"/>
      <c r="G2793" s="224"/>
      <c r="H2793" s="224"/>
      <c r="I2793" s="224"/>
      <c r="J2793" s="224"/>
    </row>
    <row r="2794" spans="1:10">
      <c r="A2794" s="223">
        <v>2794</v>
      </c>
      <c r="B2794" s="225" t="s">
        <v>2606</v>
      </c>
      <c r="C2794" s="226" t="s">
        <v>5137</v>
      </c>
      <c r="D2794" s="224"/>
      <c r="E2794" s="224"/>
      <c r="F2794" s="224"/>
      <c r="G2794" s="224"/>
      <c r="H2794" s="224"/>
      <c r="I2794" s="224"/>
      <c r="J2794" s="224"/>
    </row>
    <row r="2795" spans="1:10">
      <c r="A2795" s="223">
        <v>2795</v>
      </c>
      <c r="B2795" s="225" t="s">
        <v>2607</v>
      </c>
      <c r="C2795" s="226" t="s">
        <v>5137</v>
      </c>
      <c r="D2795" s="224"/>
      <c r="E2795" s="224"/>
      <c r="F2795" s="224"/>
      <c r="G2795" s="224"/>
      <c r="H2795" s="224"/>
      <c r="I2795" s="224"/>
      <c r="J2795" s="224"/>
    </row>
    <row r="2796" spans="1:10" ht="25.5">
      <c r="A2796" s="223">
        <v>2796</v>
      </c>
      <c r="B2796" s="225" t="s">
        <v>2608</v>
      </c>
      <c r="C2796" s="226" t="s">
        <v>5138</v>
      </c>
      <c r="D2796" s="224"/>
      <c r="E2796" s="224"/>
      <c r="F2796" s="224"/>
      <c r="G2796" s="224"/>
      <c r="H2796" s="224"/>
      <c r="I2796" s="224"/>
      <c r="J2796" s="224"/>
    </row>
    <row r="2797" spans="1:10">
      <c r="A2797" s="223">
        <v>2797</v>
      </c>
      <c r="B2797" s="225" t="s">
        <v>2609</v>
      </c>
      <c r="C2797" s="226" t="s">
        <v>5139</v>
      </c>
      <c r="D2797" s="224"/>
      <c r="E2797" s="224"/>
      <c r="F2797" s="224"/>
      <c r="G2797" s="224"/>
      <c r="H2797" s="224"/>
      <c r="I2797" s="224"/>
      <c r="J2797" s="224"/>
    </row>
    <row r="2798" spans="1:10">
      <c r="A2798" s="223">
        <v>2798</v>
      </c>
      <c r="B2798" s="225" t="s">
        <v>2610</v>
      </c>
      <c r="C2798" s="226" t="s">
        <v>5139</v>
      </c>
      <c r="D2798" s="224"/>
      <c r="E2798" s="224"/>
      <c r="F2798" s="224"/>
      <c r="G2798" s="224"/>
      <c r="H2798" s="224"/>
      <c r="I2798" s="224"/>
      <c r="J2798" s="224"/>
    </row>
    <row r="2799" spans="1:10">
      <c r="A2799" s="223">
        <v>2799</v>
      </c>
      <c r="B2799" s="225" t="s">
        <v>2611</v>
      </c>
      <c r="C2799" s="226" t="s">
        <v>5140</v>
      </c>
      <c r="D2799" s="224"/>
      <c r="E2799" s="224"/>
      <c r="F2799" s="224"/>
      <c r="G2799" s="224"/>
      <c r="H2799" s="224"/>
      <c r="I2799" s="224"/>
      <c r="J2799" s="224"/>
    </row>
    <row r="2800" spans="1:10">
      <c r="A2800" s="223">
        <v>2800</v>
      </c>
      <c r="B2800" s="225" t="s">
        <v>2612</v>
      </c>
      <c r="C2800" s="226" t="s">
        <v>5140</v>
      </c>
      <c r="D2800" s="224"/>
      <c r="E2800" s="224"/>
      <c r="F2800" s="224"/>
      <c r="G2800" s="224"/>
      <c r="H2800" s="224"/>
      <c r="I2800" s="224"/>
      <c r="J2800" s="224"/>
    </row>
    <row r="2801" spans="1:10" ht="25.5">
      <c r="A2801" s="223">
        <v>2801</v>
      </c>
      <c r="B2801" s="225" t="s">
        <v>2613</v>
      </c>
      <c r="C2801" s="226" t="s">
        <v>5141</v>
      </c>
      <c r="D2801" s="224"/>
      <c r="E2801" s="224"/>
      <c r="F2801" s="224"/>
      <c r="G2801" s="224"/>
      <c r="H2801" s="224"/>
      <c r="I2801" s="224"/>
      <c r="J2801" s="224"/>
    </row>
    <row r="2802" spans="1:10" ht="25.5">
      <c r="A2802" s="223">
        <v>2802</v>
      </c>
      <c r="B2802" s="225" t="s">
        <v>2614</v>
      </c>
      <c r="C2802" s="226" t="s">
        <v>5141</v>
      </c>
      <c r="D2802" s="224"/>
      <c r="E2802" s="224"/>
      <c r="F2802" s="224"/>
      <c r="G2802" s="224"/>
      <c r="H2802" s="224"/>
      <c r="I2802" s="224"/>
      <c r="J2802" s="224"/>
    </row>
    <row r="2803" spans="1:10">
      <c r="A2803" s="223">
        <v>2803</v>
      </c>
      <c r="B2803" s="225" t="s">
        <v>2615</v>
      </c>
      <c r="C2803" s="226" t="s">
        <v>5142</v>
      </c>
      <c r="D2803" s="224"/>
      <c r="E2803" s="224"/>
      <c r="F2803" s="224"/>
      <c r="G2803" s="224"/>
      <c r="H2803" s="224"/>
      <c r="I2803" s="224"/>
      <c r="J2803" s="224"/>
    </row>
    <row r="2804" spans="1:10">
      <c r="A2804" s="223">
        <v>2804</v>
      </c>
      <c r="B2804" s="225" t="s">
        <v>2616</v>
      </c>
      <c r="C2804" s="226" t="s">
        <v>5142</v>
      </c>
      <c r="D2804" s="224"/>
      <c r="E2804" s="224"/>
      <c r="F2804" s="224"/>
      <c r="G2804" s="224"/>
      <c r="H2804" s="224"/>
      <c r="I2804" s="224"/>
      <c r="J2804" s="224"/>
    </row>
    <row r="2805" spans="1:10" ht="25.5">
      <c r="A2805" s="223">
        <v>2805</v>
      </c>
      <c r="B2805" s="225" t="s">
        <v>2617</v>
      </c>
      <c r="C2805" s="226" t="s">
        <v>5143</v>
      </c>
      <c r="D2805" s="224"/>
      <c r="E2805" s="224"/>
      <c r="F2805" s="224"/>
      <c r="G2805" s="224"/>
      <c r="H2805" s="224"/>
      <c r="I2805" s="224"/>
      <c r="J2805" s="224"/>
    </row>
    <row r="2806" spans="1:10" ht="25.5">
      <c r="A2806" s="223">
        <v>2806</v>
      </c>
      <c r="B2806" s="225" t="s">
        <v>2618</v>
      </c>
      <c r="C2806" s="226" t="s">
        <v>5143</v>
      </c>
      <c r="D2806" s="224"/>
      <c r="E2806" s="224"/>
      <c r="F2806" s="224"/>
      <c r="G2806" s="224"/>
      <c r="H2806" s="224"/>
      <c r="I2806" s="224"/>
      <c r="J2806" s="224"/>
    </row>
    <row r="2807" spans="1:10">
      <c r="A2807" s="223">
        <v>2807</v>
      </c>
      <c r="B2807" s="225" t="s">
        <v>2619</v>
      </c>
      <c r="C2807" s="226" t="s">
        <v>5144</v>
      </c>
      <c r="D2807" s="224"/>
      <c r="E2807" s="224"/>
      <c r="F2807" s="224"/>
      <c r="G2807" s="224"/>
      <c r="H2807" s="224"/>
      <c r="I2807" s="224"/>
      <c r="J2807" s="224"/>
    </row>
    <row r="2808" spans="1:10">
      <c r="A2808" s="223">
        <v>2808</v>
      </c>
      <c r="B2808" s="225" t="s">
        <v>2620</v>
      </c>
      <c r="C2808" s="226" t="s">
        <v>5144</v>
      </c>
      <c r="D2808" s="224"/>
      <c r="E2808" s="224"/>
      <c r="F2808" s="224"/>
      <c r="G2808" s="224"/>
      <c r="H2808" s="224"/>
      <c r="I2808" s="224"/>
      <c r="J2808" s="224"/>
    </row>
    <row r="2809" spans="1:10">
      <c r="A2809" s="223">
        <v>2809</v>
      </c>
      <c r="B2809" s="225" t="s">
        <v>2621</v>
      </c>
      <c r="C2809" s="226" t="s">
        <v>5145</v>
      </c>
      <c r="D2809" s="224"/>
      <c r="E2809" s="224"/>
      <c r="F2809" s="224"/>
      <c r="G2809" s="224"/>
      <c r="H2809" s="224"/>
      <c r="I2809" s="224"/>
      <c r="J2809" s="224"/>
    </row>
    <row r="2810" spans="1:10">
      <c r="A2810" s="223">
        <v>2810</v>
      </c>
      <c r="B2810" s="225" t="s">
        <v>2622</v>
      </c>
      <c r="C2810" s="226" t="s">
        <v>5145</v>
      </c>
      <c r="D2810" s="224"/>
      <c r="E2810" s="224"/>
      <c r="F2810" s="224"/>
      <c r="G2810" s="224"/>
      <c r="H2810" s="224"/>
      <c r="I2810" s="224"/>
      <c r="J2810" s="224"/>
    </row>
    <row r="2811" spans="1:10">
      <c r="A2811" s="223">
        <v>2811</v>
      </c>
      <c r="B2811" s="225" t="s">
        <v>2623</v>
      </c>
      <c r="C2811" s="226" t="s">
        <v>5146</v>
      </c>
      <c r="D2811" s="224"/>
      <c r="E2811" s="224"/>
      <c r="F2811" s="224"/>
      <c r="G2811" s="224"/>
      <c r="H2811" s="224"/>
      <c r="I2811" s="224"/>
      <c r="J2811" s="224"/>
    </row>
    <row r="2812" spans="1:10">
      <c r="A2812" s="223">
        <v>2812</v>
      </c>
      <c r="B2812" s="225" t="s">
        <v>2624</v>
      </c>
      <c r="C2812" s="226" t="s">
        <v>2625</v>
      </c>
      <c r="D2812" s="224"/>
      <c r="E2812" s="224"/>
      <c r="F2812" s="224"/>
      <c r="G2812" s="224"/>
      <c r="H2812" s="224"/>
      <c r="I2812" s="224"/>
      <c r="J2812" s="224"/>
    </row>
    <row r="2813" spans="1:10">
      <c r="A2813" s="223">
        <v>2813</v>
      </c>
      <c r="B2813" s="225" t="s">
        <v>2626</v>
      </c>
      <c r="C2813" s="226" t="s">
        <v>2625</v>
      </c>
      <c r="D2813" s="224"/>
      <c r="E2813" s="224"/>
      <c r="F2813" s="224"/>
      <c r="G2813" s="224"/>
      <c r="H2813" s="224"/>
      <c r="I2813" s="224"/>
      <c r="J2813" s="224"/>
    </row>
    <row r="2814" spans="1:10">
      <c r="A2814" s="223">
        <v>2814</v>
      </c>
      <c r="B2814" s="225" t="s">
        <v>2627</v>
      </c>
      <c r="C2814" s="226" t="s">
        <v>2625</v>
      </c>
      <c r="D2814" s="224"/>
      <c r="E2814" s="224"/>
      <c r="F2814" s="224"/>
      <c r="G2814" s="224"/>
      <c r="H2814" s="224"/>
      <c r="I2814" s="224"/>
      <c r="J2814" s="224"/>
    </row>
    <row r="2815" spans="1:10">
      <c r="A2815" s="223">
        <v>2815</v>
      </c>
      <c r="B2815" s="225" t="s">
        <v>2628</v>
      </c>
      <c r="C2815" s="226" t="s">
        <v>2629</v>
      </c>
      <c r="D2815" s="224"/>
      <c r="E2815" s="224"/>
      <c r="F2815" s="224"/>
      <c r="G2815" s="224"/>
      <c r="H2815" s="224"/>
      <c r="I2815" s="224"/>
      <c r="J2815" s="224"/>
    </row>
    <row r="2816" spans="1:10">
      <c r="A2816" s="223">
        <v>2816</v>
      </c>
      <c r="B2816" s="225" t="s">
        <v>2630</v>
      </c>
      <c r="C2816" s="226" t="s">
        <v>2629</v>
      </c>
      <c r="D2816" s="224"/>
      <c r="E2816" s="224"/>
      <c r="F2816" s="224"/>
      <c r="G2816" s="224"/>
      <c r="H2816" s="224"/>
      <c r="I2816" s="224"/>
      <c r="J2816" s="224"/>
    </row>
    <row r="2817" spans="1:10">
      <c r="A2817" s="223">
        <v>2817</v>
      </c>
      <c r="B2817" s="225" t="s">
        <v>2631</v>
      </c>
      <c r="C2817" s="226" t="s">
        <v>2629</v>
      </c>
      <c r="D2817" s="224"/>
      <c r="E2817" s="224"/>
      <c r="F2817" s="224"/>
      <c r="G2817" s="224"/>
      <c r="H2817" s="224"/>
      <c r="I2817" s="224"/>
      <c r="J2817" s="224"/>
    </row>
    <row r="2818" spans="1:10">
      <c r="A2818" s="223">
        <v>2818</v>
      </c>
      <c r="B2818" s="225" t="s">
        <v>2632</v>
      </c>
      <c r="C2818" s="226" t="s">
        <v>5147</v>
      </c>
      <c r="D2818" s="224"/>
      <c r="E2818" s="224"/>
      <c r="F2818" s="224"/>
      <c r="G2818" s="224"/>
      <c r="H2818" s="224"/>
      <c r="I2818" s="224"/>
      <c r="J2818" s="224"/>
    </row>
    <row r="2819" spans="1:10">
      <c r="A2819" s="223">
        <v>2819</v>
      </c>
      <c r="B2819" s="225" t="s">
        <v>2633</v>
      </c>
      <c r="C2819" s="226" t="s">
        <v>5147</v>
      </c>
      <c r="D2819" s="224"/>
      <c r="E2819" s="224"/>
      <c r="F2819" s="224"/>
      <c r="G2819" s="224"/>
      <c r="H2819" s="224"/>
      <c r="I2819" s="224"/>
      <c r="J2819" s="224"/>
    </row>
    <row r="2820" spans="1:10">
      <c r="A2820" s="223">
        <v>2820</v>
      </c>
      <c r="B2820" s="225" t="s">
        <v>2634</v>
      </c>
      <c r="C2820" s="226" t="s">
        <v>5147</v>
      </c>
      <c r="D2820" s="224"/>
      <c r="E2820" s="224"/>
      <c r="F2820" s="224"/>
      <c r="G2820" s="224"/>
      <c r="H2820" s="224"/>
      <c r="I2820" s="224"/>
      <c r="J2820" s="224"/>
    </row>
    <row r="2821" spans="1:10">
      <c r="A2821" s="223">
        <v>2821</v>
      </c>
      <c r="B2821" s="225" t="s">
        <v>2635</v>
      </c>
      <c r="C2821" s="226" t="s">
        <v>2636</v>
      </c>
      <c r="D2821" s="224"/>
      <c r="E2821" s="224"/>
      <c r="F2821" s="224"/>
      <c r="G2821" s="224"/>
      <c r="H2821" s="224"/>
      <c r="I2821" s="224"/>
      <c r="J2821" s="224"/>
    </row>
    <row r="2822" spans="1:10">
      <c r="A2822" s="223">
        <v>2822</v>
      </c>
      <c r="B2822" s="225" t="s">
        <v>5148</v>
      </c>
      <c r="C2822" s="226" t="s">
        <v>5149</v>
      </c>
      <c r="D2822" s="224"/>
      <c r="E2822" s="224"/>
      <c r="F2822" s="224"/>
      <c r="G2822" s="224"/>
      <c r="H2822" s="224"/>
      <c r="I2822" s="224"/>
      <c r="J2822" s="224"/>
    </row>
    <row r="2823" spans="1:10">
      <c r="A2823" s="223">
        <v>2823</v>
      </c>
      <c r="B2823" s="225" t="s">
        <v>5150</v>
      </c>
      <c r="C2823" s="226" t="s">
        <v>5149</v>
      </c>
      <c r="D2823" s="224"/>
      <c r="E2823" s="224"/>
      <c r="F2823" s="224"/>
      <c r="G2823" s="224"/>
      <c r="H2823" s="224"/>
      <c r="I2823" s="224"/>
      <c r="J2823" s="224"/>
    </row>
    <row r="2824" spans="1:10" ht="25.5">
      <c r="A2824" s="223">
        <v>2824</v>
      </c>
      <c r="B2824" s="225" t="s">
        <v>5151</v>
      </c>
      <c r="C2824" s="226" t="s">
        <v>5152</v>
      </c>
      <c r="D2824" s="224"/>
      <c r="E2824" s="224"/>
      <c r="F2824" s="224"/>
      <c r="G2824" s="224"/>
      <c r="H2824" s="224"/>
      <c r="I2824" s="224"/>
      <c r="J2824" s="224"/>
    </row>
    <row r="2825" spans="1:10" ht="25.5">
      <c r="A2825" s="223">
        <v>2825</v>
      </c>
      <c r="B2825" s="225" t="s">
        <v>5153</v>
      </c>
      <c r="C2825" s="226" t="s">
        <v>5152</v>
      </c>
      <c r="D2825" s="224"/>
      <c r="E2825" s="224"/>
      <c r="F2825" s="224"/>
      <c r="G2825" s="224"/>
      <c r="H2825" s="224"/>
      <c r="I2825" s="224"/>
      <c r="J2825" s="224"/>
    </row>
    <row r="2826" spans="1:10">
      <c r="A2826" s="223">
        <v>2826</v>
      </c>
      <c r="B2826" s="225" t="s">
        <v>2637</v>
      </c>
      <c r="C2826" s="226" t="s">
        <v>5154</v>
      </c>
      <c r="D2826" s="224"/>
      <c r="E2826" s="224"/>
      <c r="F2826" s="224"/>
      <c r="G2826" s="224"/>
      <c r="H2826" s="224"/>
      <c r="I2826" s="224"/>
      <c r="J2826" s="224"/>
    </row>
    <row r="2827" spans="1:10">
      <c r="A2827" s="223">
        <v>2827</v>
      </c>
      <c r="B2827" s="225" t="s">
        <v>5155</v>
      </c>
      <c r="C2827" s="226" t="s">
        <v>5154</v>
      </c>
      <c r="D2827" s="224"/>
      <c r="E2827" s="224"/>
      <c r="F2827" s="224"/>
      <c r="G2827" s="224"/>
      <c r="H2827" s="224"/>
      <c r="I2827" s="224"/>
      <c r="J2827" s="224"/>
    </row>
    <row r="2828" spans="1:10">
      <c r="A2828" s="223">
        <v>2828</v>
      </c>
      <c r="B2828" s="225" t="s">
        <v>5156</v>
      </c>
      <c r="C2828" s="226" t="s">
        <v>5154</v>
      </c>
      <c r="D2828" s="224"/>
      <c r="E2828" s="224"/>
      <c r="F2828" s="224"/>
      <c r="G2828" s="224"/>
      <c r="H2828" s="224"/>
      <c r="I2828" s="224"/>
      <c r="J2828" s="224"/>
    </row>
    <row r="2829" spans="1:10">
      <c r="A2829" s="223">
        <v>2829</v>
      </c>
      <c r="B2829" s="225" t="s">
        <v>2638</v>
      </c>
      <c r="C2829" s="226" t="s">
        <v>2641</v>
      </c>
      <c r="D2829" s="224"/>
      <c r="E2829" s="224"/>
      <c r="F2829" s="224"/>
      <c r="G2829" s="224"/>
      <c r="H2829" s="224"/>
      <c r="I2829" s="224"/>
      <c r="J2829" s="224"/>
    </row>
    <row r="2830" spans="1:10">
      <c r="A2830" s="223">
        <v>2830</v>
      </c>
      <c r="B2830" s="225" t="s">
        <v>2639</v>
      </c>
      <c r="C2830" s="226" t="s">
        <v>2641</v>
      </c>
      <c r="D2830" s="224"/>
      <c r="E2830" s="224"/>
      <c r="F2830" s="224"/>
      <c r="G2830" s="224"/>
      <c r="H2830" s="224"/>
      <c r="I2830" s="224"/>
      <c r="J2830" s="224"/>
    </row>
    <row r="2831" spans="1:10">
      <c r="A2831" s="223">
        <v>2831</v>
      </c>
      <c r="B2831" s="225" t="s">
        <v>2640</v>
      </c>
      <c r="C2831" s="226" t="s">
        <v>2641</v>
      </c>
      <c r="D2831" s="224"/>
      <c r="E2831" s="224"/>
      <c r="F2831" s="224"/>
      <c r="G2831" s="224"/>
      <c r="H2831" s="224"/>
      <c r="I2831" s="224"/>
      <c r="J2831" s="224"/>
    </row>
    <row r="2832" spans="1:10">
      <c r="A2832" s="223">
        <v>2832</v>
      </c>
      <c r="B2832" s="225" t="s">
        <v>2642</v>
      </c>
      <c r="C2832" s="226" t="s">
        <v>2641</v>
      </c>
      <c r="D2832" s="224"/>
      <c r="E2832" s="224"/>
      <c r="F2832" s="224"/>
      <c r="G2832" s="224"/>
      <c r="H2832" s="224"/>
      <c r="I2832" s="224"/>
      <c r="J2832" s="224"/>
    </row>
    <row r="2833" spans="1:10">
      <c r="A2833" s="223">
        <v>2833</v>
      </c>
      <c r="B2833" s="225" t="s">
        <v>2643</v>
      </c>
      <c r="C2833" s="226" t="s">
        <v>5157</v>
      </c>
      <c r="D2833" s="224"/>
      <c r="E2833" s="224"/>
      <c r="F2833" s="224"/>
      <c r="G2833" s="224"/>
      <c r="H2833" s="224"/>
      <c r="I2833" s="224"/>
      <c r="J2833" s="224"/>
    </row>
    <row r="2834" spans="1:10">
      <c r="A2834" s="223">
        <v>2834</v>
      </c>
      <c r="B2834" s="225" t="s">
        <v>2644</v>
      </c>
      <c r="C2834" s="226" t="s">
        <v>2646</v>
      </c>
      <c r="D2834" s="224"/>
      <c r="E2834" s="224"/>
      <c r="F2834" s="224"/>
      <c r="G2834" s="224"/>
      <c r="H2834" s="224"/>
      <c r="I2834" s="224"/>
      <c r="J2834" s="224"/>
    </row>
    <row r="2835" spans="1:10">
      <c r="A2835" s="223">
        <v>2835</v>
      </c>
      <c r="B2835" s="225" t="s">
        <v>2645</v>
      </c>
      <c r="C2835" s="226" t="s">
        <v>2646</v>
      </c>
      <c r="D2835" s="224"/>
      <c r="E2835" s="224"/>
      <c r="F2835" s="224"/>
      <c r="G2835" s="224"/>
      <c r="H2835" s="224"/>
      <c r="I2835" s="224"/>
      <c r="J2835" s="224"/>
    </row>
    <row r="2836" spans="1:10">
      <c r="A2836" s="223">
        <v>2836</v>
      </c>
      <c r="B2836" s="225" t="s">
        <v>2647</v>
      </c>
      <c r="C2836" s="226" t="s">
        <v>2646</v>
      </c>
      <c r="D2836" s="224"/>
      <c r="E2836" s="224"/>
      <c r="F2836" s="224"/>
      <c r="G2836" s="224"/>
      <c r="H2836" s="224"/>
      <c r="I2836" s="224"/>
      <c r="J2836" s="224"/>
    </row>
    <row r="2837" spans="1:10">
      <c r="A2837" s="223">
        <v>2837</v>
      </c>
      <c r="B2837" s="225" t="s">
        <v>2648</v>
      </c>
      <c r="C2837" s="226" t="s">
        <v>2646</v>
      </c>
      <c r="D2837" s="224"/>
      <c r="E2837" s="224"/>
      <c r="F2837" s="224"/>
      <c r="G2837" s="224"/>
      <c r="H2837" s="224"/>
      <c r="I2837" s="224"/>
      <c r="J2837" s="224"/>
    </row>
    <row r="2838" spans="1:10">
      <c r="A2838" s="223">
        <v>2838</v>
      </c>
      <c r="B2838" s="225" t="s">
        <v>2649</v>
      </c>
      <c r="C2838" s="226" t="s">
        <v>2651</v>
      </c>
      <c r="D2838" s="224"/>
      <c r="E2838" s="224"/>
      <c r="F2838" s="224"/>
      <c r="G2838" s="224"/>
      <c r="H2838" s="224"/>
      <c r="I2838" s="224"/>
      <c r="J2838" s="224"/>
    </row>
    <row r="2839" spans="1:10">
      <c r="A2839" s="223">
        <v>2839</v>
      </c>
      <c r="B2839" s="225" t="s">
        <v>2650</v>
      </c>
      <c r="C2839" s="226" t="s">
        <v>2651</v>
      </c>
      <c r="D2839" s="224"/>
      <c r="E2839" s="224"/>
      <c r="F2839" s="224"/>
      <c r="G2839" s="224"/>
      <c r="H2839" s="224"/>
      <c r="I2839" s="224"/>
      <c r="J2839" s="224"/>
    </row>
    <row r="2840" spans="1:10">
      <c r="A2840" s="223">
        <v>2840</v>
      </c>
      <c r="B2840" s="225" t="s">
        <v>2652</v>
      </c>
      <c r="C2840" s="226" t="s">
        <v>2651</v>
      </c>
      <c r="D2840" s="224"/>
      <c r="E2840" s="224"/>
      <c r="F2840" s="224"/>
      <c r="G2840" s="224"/>
      <c r="H2840" s="224"/>
      <c r="I2840" s="224"/>
      <c r="J2840" s="224"/>
    </row>
    <row r="2841" spans="1:10">
      <c r="A2841" s="223">
        <v>2841</v>
      </c>
      <c r="B2841" s="225" t="s">
        <v>2653</v>
      </c>
      <c r="C2841" s="226" t="s">
        <v>2651</v>
      </c>
      <c r="D2841" s="224"/>
      <c r="E2841" s="224"/>
      <c r="F2841" s="224"/>
      <c r="G2841" s="224"/>
      <c r="H2841" s="224"/>
      <c r="I2841" s="224"/>
      <c r="J2841" s="224"/>
    </row>
    <row r="2842" spans="1:10">
      <c r="A2842" s="223">
        <v>2842</v>
      </c>
      <c r="B2842" s="225" t="s">
        <v>2654</v>
      </c>
      <c r="C2842" s="226" t="s">
        <v>5158</v>
      </c>
      <c r="D2842" s="224"/>
      <c r="E2842" s="224"/>
      <c r="F2842" s="224"/>
      <c r="G2842" s="224"/>
      <c r="H2842" s="224"/>
      <c r="I2842" s="224"/>
      <c r="J2842" s="224"/>
    </row>
    <row r="2843" spans="1:10">
      <c r="A2843" s="223">
        <v>2843</v>
      </c>
      <c r="B2843" s="225" t="s">
        <v>2655</v>
      </c>
      <c r="C2843" s="226" t="s">
        <v>2656</v>
      </c>
      <c r="D2843" s="224"/>
      <c r="E2843" s="224"/>
      <c r="F2843" s="224"/>
      <c r="G2843" s="224"/>
      <c r="H2843" s="224"/>
      <c r="I2843" s="224"/>
      <c r="J2843" s="224"/>
    </row>
    <row r="2844" spans="1:10">
      <c r="A2844" s="223">
        <v>2844</v>
      </c>
      <c r="B2844" s="225" t="s">
        <v>2657</v>
      </c>
      <c r="C2844" s="226" t="s">
        <v>5159</v>
      </c>
      <c r="D2844" s="224"/>
      <c r="E2844" s="224"/>
      <c r="F2844" s="224"/>
      <c r="G2844" s="224"/>
      <c r="H2844" s="224"/>
      <c r="I2844" s="224"/>
      <c r="J2844" s="224"/>
    </row>
    <row r="2845" spans="1:10">
      <c r="A2845" s="223">
        <v>2845</v>
      </c>
      <c r="B2845" s="225" t="s">
        <v>2658</v>
      </c>
      <c r="C2845" s="226" t="s">
        <v>5159</v>
      </c>
      <c r="D2845" s="224"/>
      <c r="E2845" s="224"/>
      <c r="F2845" s="224"/>
      <c r="G2845" s="224"/>
      <c r="H2845" s="224"/>
      <c r="I2845" s="224"/>
      <c r="J2845" s="224"/>
    </row>
    <row r="2846" spans="1:10">
      <c r="A2846" s="223">
        <v>2846</v>
      </c>
      <c r="B2846" s="225" t="s">
        <v>2659</v>
      </c>
      <c r="C2846" s="226" t="s">
        <v>5160</v>
      </c>
      <c r="D2846" s="224"/>
      <c r="E2846" s="224"/>
      <c r="F2846" s="224"/>
      <c r="G2846" s="224"/>
      <c r="H2846" s="224"/>
      <c r="I2846" s="224"/>
      <c r="J2846" s="224"/>
    </row>
    <row r="2847" spans="1:10">
      <c r="A2847" s="223">
        <v>2847</v>
      </c>
      <c r="B2847" s="225" t="s">
        <v>2660</v>
      </c>
      <c r="C2847" s="226" t="s">
        <v>5160</v>
      </c>
      <c r="D2847" s="224"/>
      <c r="E2847" s="224"/>
      <c r="F2847" s="224"/>
      <c r="G2847" s="224"/>
      <c r="H2847" s="224"/>
      <c r="I2847" s="224"/>
      <c r="J2847" s="224"/>
    </row>
    <row r="2848" spans="1:10">
      <c r="A2848" s="223">
        <v>2848</v>
      </c>
      <c r="B2848" s="225" t="s">
        <v>2661</v>
      </c>
      <c r="C2848" s="226" t="s">
        <v>5161</v>
      </c>
      <c r="D2848" s="224"/>
      <c r="E2848" s="224"/>
      <c r="F2848" s="224"/>
      <c r="G2848" s="224"/>
      <c r="H2848" s="224"/>
      <c r="I2848" s="224"/>
      <c r="J2848" s="224"/>
    </row>
    <row r="2849" spans="1:10">
      <c r="A2849" s="223">
        <v>2849</v>
      </c>
      <c r="B2849" s="225" t="s">
        <v>2662</v>
      </c>
      <c r="C2849" s="226" t="s">
        <v>5161</v>
      </c>
      <c r="D2849" s="224"/>
      <c r="E2849" s="224"/>
      <c r="F2849" s="224"/>
      <c r="G2849" s="224"/>
      <c r="H2849" s="224"/>
      <c r="I2849" s="224"/>
      <c r="J2849" s="224"/>
    </row>
    <row r="2850" spans="1:10">
      <c r="A2850" s="223">
        <v>2850</v>
      </c>
      <c r="B2850" s="225" t="s">
        <v>2663</v>
      </c>
      <c r="C2850" s="226" t="s">
        <v>5162</v>
      </c>
      <c r="D2850" s="224"/>
      <c r="E2850" s="224"/>
      <c r="F2850" s="224"/>
      <c r="G2850" s="224"/>
      <c r="H2850" s="224"/>
      <c r="I2850" s="224"/>
      <c r="J2850" s="224"/>
    </row>
    <row r="2851" spans="1:10">
      <c r="A2851" s="223">
        <v>2851</v>
      </c>
      <c r="B2851" s="225" t="s">
        <v>2664</v>
      </c>
      <c r="C2851" s="226" t="s">
        <v>5163</v>
      </c>
      <c r="D2851" s="224"/>
      <c r="E2851" s="224"/>
      <c r="F2851" s="224"/>
      <c r="G2851" s="224"/>
      <c r="H2851" s="224"/>
      <c r="I2851" s="224"/>
      <c r="J2851" s="224"/>
    </row>
    <row r="2852" spans="1:10">
      <c r="A2852" s="223">
        <v>2852</v>
      </c>
      <c r="B2852" s="225" t="s">
        <v>2665</v>
      </c>
      <c r="C2852" s="226" t="s">
        <v>5164</v>
      </c>
      <c r="D2852" s="224"/>
      <c r="E2852" s="224"/>
      <c r="F2852" s="224"/>
      <c r="G2852" s="224"/>
      <c r="H2852" s="224"/>
      <c r="I2852" s="224"/>
      <c r="J2852" s="224"/>
    </row>
    <row r="2853" spans="1:10">
      <c r="A2853" s="223">
        <v>2853</v>
      </c>
      <c r="B2853" s="225" t="s">
        <v>2666</v>
      </c>
      <c r="C2853" s="226" t="s">
        <v>5165</v>
      </c>
      <c r="D2853" s="224"/>
      <c r="E2853" s="224"/>
      <c r="F2853" s="224"/>
      <c r="G2853" s="224"/>
      <c r="H2853" s="224"/>
      <c r="I2853" s="224"/>
      <c r="J2853" s="224"/>
    </row>
    <row r="2854" spans="1:10">
      <c r="A2854" s="223">
        <v>2854</v>
      </c>
      <c r="B2854" s="225" t="s">
        <v>5166</v>
      </c>
      <c r="C2854" s="226" t="s">
        <v>5167</v>
      </c>
      <c r="D2854" s="224"/>
      <c r="E2854" s="224"/>
      <c r="F2854" s="224"/>
      <c r="G2854" s="224"/>
      <c r="H2854" s="224"/>
      <c r="I2854" s="224"/>
      <c r="J2854" s="224"/>
    </row>
    <row r="2855" spans="1:10">
      <c r="A2855" s="223">
        <v>2855</v>
      </c>
      <c r="B2855" s="225" t="s">
        <v>5168</v>
      </c>
      <c r="C2855" s="226" t="s">
        <v>5167</v>
      </c>
      <c r="D2855" s="224"/>
      <c r="E2855" s="224"/>
      <c r="F2855" s="224"/>
      <c r="G2855" s="224"/>
      <c r="H2855" s="224"/>
      <c r="I2855" s="224"/>
      <c r="J2855" s="224"/>
    </row>
    <row r="2856" spans="1:10">
      <c r="A2856" s="223">
        <v>2856</v>
      </c>
      <c r="B2856" s="225" t="s">
        <v>5169</v>
      </c>
      <c r="C2856" s="226" t="s">
        <v>5167</v>
      </c>
      <c r="D2856" s="224"/>
      <c r="E2856" s="224"/>
      <c r="F2856" s="224"/>
      <c r="G2856" s="224"/>
      <c r="H2856" s="224"/>
      <c r="I2856" s="224"/>
      <c r="J2856" s="224"/>
    </row>
    <row r="2857" spans="1:10">
      <c r="A2857" s="223">
        <v>2857</v>
      </c>
      <c r="B2857" s="225" t="s">
        <v>2667</v>
      </c>
      <c r="C2857" s="226" t="s">
        <v>5170</v>
      </c>
      <c r="D2857" s="224"/>
      <c r="E2857" s="224"/>
      <c r="F2857" s="224"/>
      <c r="G2857" s="224"/>
      <c r="H2857" s="224"/>
      <c r="I2857" s="224"/>
      <c r="J2857" s="224"/>
    </row>
    <row r="2858" spans="1:10">
      <c r="A2858" s="223">
        <v>2858</v>
      </c>
      <c r="B2858" s="225" t="s">
        <v>5171</v>
      </c>
      <c r="C2858" s="226" t="s">
        <v>5170</v>
      </c>
      <c r="D2858" s="224"/>
      <c r="E2858" s="224"/>
      <c r="F2858" s="224"/>
      <c r="G2858" s="224"/>
      <c r="H2858" s="224"/>
      <c r="I2858" s="224"/>
      <c r="J2858" s="224"/>
    </row>
    <row r="2859" spans="1:10">
      <c r="A2859" s="223">
        <v>2859</v>
      </c>
      <c r="B2859" s="225" t="s">
        <v>5172</v>
      </c>
      <c r="C2859" s="226" t="s">
        <v>5173</v>
      </c>
      <c r="D2859" s="224"/>
      <c r="E2859" s="224"/>
      <c r="F2859" s="224"/>
      <c r="G2859" s="224"/>
      <c r="H2859" s="224"/>
      <c r="I2859" s="224"/>
      <c r="J2859" s="224"/>
    </row>
    <row r="2860" spans="1:10">
      <c r="A2860" s="223">
        <v>2860</v>
      </c>
      <c r="B2860" s="225" t="s">
        <v>5174</v>
      </c>
      <c r="C2860" s="226" t="s">
        <v>5173</v>
      </c>
      <c r="D2860" s="224"/>
      <c r="E2860" s="224"/>
      <c r="F2860" s="224"/>
      <c r="G2860" s="224"/>
      <c r="H2860" s="224"/>
      <c r="I2860" s="224"/>
      <c r="J2860" s="224"/>
    </row>
    <row r="2861" spans="1:10">
      <c r="A2861" s="223">
        <v>2861</v>
      </c>
      <c r="B2861" s="225" t="s">
        <v>5175</v>
      </c>
      <c r="C2861" s="226" t="s">
        <v>5176</v>
      </c>
      <c r="D2861" s="224"/>
      <c r="E2861" s="224"/>
      <c r="F2861" s="224"/>
      <c r="G2861" s="224"/>
      <c r="H2861" s="224"/>
      <c r="I2861" s="224"/>
      <c r="J2861" s="224"/>
    </row>
    <row r="2862" spans="1:10">
      <c r="A2862" s="223">
        <v>2862</v>
      </c>
      <c r="B2862" s="225" t="s">
        <v>5177</v>
      </c>
      <c r="C2862" s="226" t="s">
        <v>5176</v>
      </c>
      <c r="D2862" s="224"/>
      <c r="E2862" s="224"/>
      <c r="F2862" s="224"/>
      <c r="G2862" s="224"/>
      <c r="H2862" s="224"/>
      <c r="I2862" s="224"/>
      <c r="J2862" s="224"/>
    </row>
    <row r="2863" spans="1:10">
      <c r="A2863" s="223">
        <v>2863</v>
      </c>
      <c r="B2863" s="225" t="s">
        <v>2668</v>
      </c>
      <c r="C2863" s="226" t="s">
        <v>5178</v>
      </c>
      <c r="D2863" s="224"/>
      <c r="E2863" s="224"/>
      <c r="F2863" s="224"/>
      <c r="G2863" s="224"/>
      <c r="H2863" s="224"/>
      <c r="I2863" s="224"/>
      <c r="J2863" s="224"/>
    </row>
    <row r="2864" spans="1:10">
      <c r="A2864" s="223">
        <v>2864</v>
      </c>
      <c r="B2864" s="225" t="s">
        <v>2669</v>
      </c>
      <c r="C2864" s="226" t="s">
        <v>5179</v>
      </c>
      <c r="D2864" s="224"/>
      <c r="E2864" s="224"/>
      <c r="F2864" s="224"/>
      <c r="G2864" s="224"/>
      <c r="H2864" s="224"/>
      <c r="I2864" s="224"/>
      <c r="J2864" s="224"/>
    </row>
    <row r="2865" spans="1:10">
      <c r="A2865" s="223">
        <v>2865</v>
      </c>
      <c r="B2865" s="225" t="s">
        <v>2670</v>
      </c>
      <c r="C2865" s="226" t="s">
        <v>5179</v>
      </c>
      <c r="D2865" s="224"/>
      <c r="E2865" s="224"/>
      <c r="F2865" s="224"/>
      <c r="G2865" s="224"/>
      <c r="H2865" s="224"/>
      <c r="I2865" s="224"/>
      <c r="J2865" s="224"/>
    </row>
    <row r="2866" spans="1:10">
      <c r="A2866" s="223">
        <v>2866</v>
      </c>
      <c r="B2866" s="225" t="s">
        <v>5180</v>
      </c>
      <c r="C2866" s="226" t="s">
        <v>5181</v>
      </c>
      <c r="D2866" s="224"/>
      <c r="E2866" s="224"/>
      <c r="F2866" s="224"/>
      <c r="G2866" s="224"/>
      <c r="H2866" s="224"/>
      <c r="I2866" s="224"/>
      <c r="J2866" s="224"/>
    </row>
    <row r="2867" spans="1:10">
      <c r="A2867" s="223">
        <v>2867</v>
      </c>
      <c r="B2867" s="225" t="s">
        <v>5182</v>
      </c>
      <c r="C2867" s="226" t="s">
        <v>5183</v>
      </c>
      <c r="D2867" s="224"/>
      <c r="E2867" s="224"/>
      <c r="F2867" s="224"/>
      <c r="G2867" s="224"/>
      <c r="H2867" s="224"/>
      <c r="I2867" s="224"/>
      <c r="J2867" s="224"/>
    </row>
    <row r="2868" spans="1:10">
      <c r="A2868" s="223">
        <v>2868</v>
      </c>
      <c r="B2868" s="225" t="s">
        <v>2671</v>
      </c>
      <c r="C2868" s="226" t="s">
        <v>2672</v>
      </c>
      <c r="D2868" s="224"/>
      <c r="E2868" s="224"/>
      <c r="F2868" s="224"/>
      <c r="G2868" s="224"/>
      <c r="H2868" s="224"/>
      <c r="I2868" s="224"/>
      <c r="J2868" s="224"/>
    </row>
    <row r="2869" spans="1:10">
      <c r="A2869" s="223">
        <v>2869</v>
      </c>
      <c r="B2869" s="225" t="s">
        <v>2673</v>
      </c>
      <c r="C2869" s="226" t="s">
        <v>2672</v>
      </c>
      <c r="D2869" s="224"/>
      <c r="E2869" s="224"/>
      <c r="F2869" s="224"/>
      <c r="G2869" s="224"/>
      <c r="H2869" s="224"/>
      <c r="I2869" s="224"/>
      <c r="J2869" s="224"/>
    </row>
    <row r="2870" spans="1:10">
      <c r="A2870" s="223">
        <v>2870</v>
      </c>
      <c r="B2870" s="225" t="s">
        <v>2674</v>
      </c>
      <c r="C2870" s="226" t="s">
        <v>2675</v>
      </c>
      <c r="D2870" s="224"/>
      <c r="E2870" s="224"/>
      <c r="F2870" s="224"/>
      <c r="G2870" s="224"/>
      <c r="H2870" s="224"/>
      <c r="I2870" s="224"/>
      <c r="J2870" s="224"/>
    </row>
    <row r="2871" spans="1:10">
      <c r="A2871" s="223">
        <v>2871</v>
      </c>
      <c r="B2871" s="225" t="s">
        <v>5184</v>
      </c>
      <c r="C2871" s="226" t="s">
        <v>5185</v>
      </c>
      <c r="D2871" s="224"/>
      <c r="E2871" s="224"/>
      <c r="F2871" s="224"/>
      <c r="G2871" s="224"/>
      <c r="H2871" s="224"/>
      <c r="I2871" s="224"/>
      <c r="J2871" s="224"/>
    </row>
    <row r="2872" spans="1:10">
      <c r="A2872" s="223">
        <v>2872</v>
      </c>
      <c r="B2872" s="225" t="s">
        <v>2676</v>
      </c>
      <c r="C2872" s="226" t="s">
        <v>2677</v>
      </c>
      <c r="D2872" s="224"/>
      <c r="E2872" s="224"/>
      <c r="F2872" s="224"/>
      <c r="G2872" s="224"/>
      <c r="H2872" s="224"/>
      <c r="I2872" s="224"/>
      <c r="J2872" s="224"/>
    </row>
    <row r="2873" spans="1:10">
      <c r="A2873" s="223">
        <v>2873</v>
      </c>
      <c r="B2873" s="225" t="s">
        <v>2678</v>
      </c>
      <c r="C2873" s="226" t="s">
        <v>5186</v>
      </c>
      <c r="D2873" s="224"/>
      <c r="E2873" s="224"/>
      <c r="F2873" s="224"/>
      <c r="G2873" s="224"/>
      <c r="H2873" s="224"/>
      <c r="I2873" s="224"/>
      <c r="J2873" s="224"/>
    </row>
    <row r="2874" spans="1:10">
      <c r="A2874" s="223">
        <v>2874</v>
      </c>
      <c r="B2874" s="225" t="s">
        <v>2679</v>
      </c>
      <c r="C2874" s="226" t="s">
        <v>5186</v>
      </c>
      <c r="D2874" s="224"/>
      <c r="E2874" s="224"/>
      <c r="F2874" s="224"/>
      <c r="G2874" s="224"/>
      <c r="H2874" s="224"/>
      <c r="I2874" s="224"/>
      <c r="J2874" s="224"/>
    </row>
    <row r="2875" spans="1:10">
      <c r="A2875" s="223">
        <v>2875</v>
      </c>
      <c r="B2875" s="225" t="s">
        <v>2680</v>
      </c>
      <c r="C2875" s="226" t="s">
        <v>5186</v>
      </c>
      <c r="D2875" s="224"/>
      <c r="E2875" s="224"/>
      <c r="F2875" s="224"/>
      <c r="G2875" s="224"/>
      <c r="H2875" s="224"/>
      <c r="I2875" s="224"/>
      <c r="J2875" s="224"/>
    </row>
    <row r="2876" spans="1:10">
      <c r="A2876" s="223">
        <v>2876</v>
      </c>
      <c r="B2876" s="225" t="s">
        <v>2681</v>
      </c>
      <c r="C2876" s="226" t="s">
        <v>5187</v>
      </c>
      <c r="D2876" s="224"/>
      <c r="E2876" s="224"/>
      <c r="F2876" s="224"/>
      <c r="G2876" s="224"/>
      <c r="H2876" s="224"/>
      <c r="I2876" s="224"/>
      <c r="J2876" s="224"/>
    </row>
    <row r="2877" spans="1:10">
      <c r="A2877" s="223">
        <v>2877</v>
      </c>
      <c r="B2877" s="225" t="s">
        <v>2682</v>
      </c>
      <c r="C2877" s="226" t="s">
        <v>5188</v>
      </c>
      <c r="D2877" s="224"/>
      <c r="E2877" s="224"/>
      <c r="F2877" s="224"/>
      <c r="G2877" s="224"/>
      <c r="H2877" s="224"/>
      <c r="I2877" s="224"/>
      <c r="J2877" s="224"/>
    </row>
    <row r="2878" spans="1:10">
      <c r="A2878" s="223">
        <v>2878</v>
      </c>
      <c r="B2878" s="225" t="s">
        <v>2683</v>
      </c>
      <c r="C2878" s="226" t="s">
        <v>5188</v>
      </c>
      <c r="D2878" s="224"/>
      <c r="E2878" s="224"/>
      <c r="F2878" s="224"/>
      <c r="G2878" s="224"/>
      <c r="H2878" s="224"/>
      <c r="I2878" s="224"/>
      <c r="J2878" s="224"/>
    </row>
    <row r="2879" spans="1:10">
      <c r="A2879" s="223">
        <v>2879</v>
      </c>
      <c r="B2879" s="225" t="s">
        <v>2684</v>
      </c>
      <c r="C2879" s="226" t="s">
        <v>2685</v>
      </c>
      <c r="D2879" s="224"/>
      <c r="E2879" s="224"/>
      <c r="F2879" s="224"/>
      <c r="G2879" s="224"/>
      <c r="H2879" s="224"/>
      <c r="I2879" s="224"/>
      <c r="J2879" s="224"/>
    </row>
    <row r="2880" spans="1:10">
      <c r="A2880" s="223">
        <v>2880</v>
      </c>
      <c r="B2880" s="225" t="s">
        <v>2686</v>
      </c>
      <c r="C2880" s="226" t="s">
        <v>2685</v>
      </c>
      <c r="D2880" s="224"/>
      <c r="E2880" s="224"/>
      <c r="F2880" s="224"/>
      <c r="G2880" s="224"/>
      <c r="H2880" s="224"/>
      <c r="I2880" s="224"/>
      <c r="J2880" s="224"/>
    </row>
    <row r="2881" spans="1:10">
      <c r="A2881" s="223">
        <v>2881</v>
      </c>
      <c r="B2881" s="225" t="s">
        <v>2687</v>
      </c>
      <c r="C2881" s="226" t="s">
        <v>5189</v>
      </c>
      <c r="D2881" s="224"/>
      <c r="E2881" s="224"/>
      <c r="F2881" s="224"/>
      <c r="G2881" s="224"/>
      <c r="H2881" s="224"/>
      <c r="I2881" s="224"/>
      <c r="J2881" s="224"/>
    </row>
    <row r="2882" spans="1:10">
      <c r="A2882" s="223">
        <v>2882</v>
      </c>
      <c r="B2882" s="225" t="s">
        <v>2688</v>
      </c>
      <c r="C2882" s="226" t="s">
        <v>5189</v>
      </c>
      <c r="D2882" s="224"/>
      <c r="E2882" s="224"/>
      <c r="F2882" s="224"/>
      <c r="G2882" s="224"/>
      <c r="H2882" s="224"/>
      <c r="I2882" s="224"/>
      <c r="J2882" s="224"/>
    </row>
    <row r="2883" spans="1:10">
      <c r="A2883" s="223">
        <v>2883</v>
      </c>
      <c r="B2883" s="225" t="s">
        <v>2689</v>
      </c>
      <c r="C2883" s="226" t="s">
        <v>5190</v>
      </c>
      <c r="D2883" s="224"/>
      <c r="E2883" s="224"/>
      <c r="F2883" s="224"/>
      <c r="G2883" s="224"/>
      <c r="H2883" s="224"/>
      <c r="I2883" s="224"/>
      <c r="J2883" s="224"/>
    </row>
    <row r="2884" spans="1:10">
      <c r="A2884" s="223">
        <v>2884</v>
      </c>
      <c r="B2884" s="225" t="s">
        <v>5191</v>
      </c>
      <c r="C2884" s="226" t="s">
        <v>5192</v>
      </c>
      <c r="D2884" s="224"/>
      <c r="E2884" s="224"/>
      <c r="F2884" s="224"/>
      <c r="G2884" s="224"/>
      <c r="H2884" s="224"/>
      <c r="I2884" s="224"/>
      <c r="J2884" s="224"/>
    </row>
    <row r="2885" spans="1:10">
      <c r="A2885" s="223">
        <v>2885</v>
      </c>
      <c r="B2885" s="225" t="s">
        <v>5193</v>
      </c>
      <c r="C2885" s="226" t="s">
        <v>5194</v>
      </c>
      <c r="D2885" s="224"/>
      <c r="E2885" s="224"/>
      <c r="F2885" s="224"/>
      <c r="G2885" s="224"/>
      <c r="H2885" s="224"/>
      <c r="I2885" s="224"/>
      <c r="J2885" s="224"/>
    </row>
    <row r="2886" spans="1:10">
      <c r="A2886" s="223">
        <v>2886</v>
      </c>
      <c r="B2886" s="225" t="s">
        <v>2690</v>
      </c>
      <c r="C2886" s="226" t="s">
        <v>5195</v>
      </c>
      <c r="D2886" s="224"/>
      <c r="E2886" s="224"/>
      <c r="F2886" s="224"/>
      <c r="G2886" s="224"/>
      <c r="H2886" s="224"/>
      <c r="I2886" s="224"/>
      <c r="J2886" s="224"/>
    </row>
    <row r="2887" spans="1:10">
      <c r="A2887" s="223">
        <v>2887</v>
      </c>
      <c r="B2887" s="225" t="s">
        <v>5196</v>
      </c>
      <c r="C2887" s="226" t="s">
        <v>5197</v>
      </c>
      <c r="D2887" s="224"/>
      <c r="E2887" s="224"/>
      <c r="F2887" s="224"/>
      <c r="G2887" s="224"/>
      <c r="H2887" s="224"/>
      <c r="I2887" s="224"/>
      <c r="J2887" s="224"/>
    </row>
    <row r="2888" spans="1:10">
      <c r="A2888" s="223">
        <v>2888</v>
      </c>
      <c r="B2888" s="225" t="s">
        <v>5198</v>
      </c>
      <c r="C2888" s="226" t="s">
        <v>5197</v>
      </c>
      <c r="D2888" s="224"/>
      <c r="E2888" s="224"/>
      <c r="F2888" s="224"/>
      <c r="G2888" s="224"/>
      <c r="H2888" s="224"/>
      <c r="I2888" s="224"/>
      <c r="J2888" s="224"/>
    </row>
    <row r="2889" spans="1:10">
      <c r="A2889" s="223">
        <v>2889</v>
      </c>
      <c r="B2889" s="225" t="s">
        <v>5199</v>
      </c>
      <c r="C2889" s="226" t="s">
        <v>5197</v>
      </c>
      <c r="D2889" s="224"/>
      <c r="E2889" s="224"/>
      <c r="F2889" s="224"/>
      <c r="G2889" s="224"/>
      <c r="H2889" s="224"/>
      <c r="I2889" s="224"/>
      <c r="J2889" s="224"/>
    </row>
    <row r="2890" spans="1:10">
      <c r="A2890" s="223">
        <v>2890</v>
      </c>
      <c r="B2890" s="225" t="s">
        <v>5200</v>
      </c>
      <c r="C2890" s="226" t="s">
        <v>5201</v>
      </c>
      <c r="D2890" s="224"/>
      <c r="E2890" s="224"/>
      <c r="F2890" s="224"/>
      <c r="G2890" s="224"/>
      <c r="H2890" s="224"/>
      <c r="I2890" s="224"/>
      <c r="J2890" s="224"/>
    </row>
    <row r="2891" spans="1:10">
      <c r="A2891" s="223">
        <v>2891</v>
      </c>
      <c r="B2891" s="225" t="s">
        <v>5202</v>
      </c>
      <c r="C2891" s="226" t="s">
        <v>5201</v>
      </c>
      <c r="D2891" s="224"/>
      <c r="E2891" s="224"/>
      <c r="F2891" s="224"/>
      <c r="G2891" s="224"/>
      <c r="H2891" s="224"/>
      <c r="I2891" s="224"/>
      <c r="J2891" s="224"/>
    </row>
    <row r="2892" spans="1:10">
      <c r="A2892" s="223">
        <v>2892</v>
      </c>
      <c r="B2892" s="225" t="s">
        <v>5203</v>
      </c>
      <c r="C2892" s="226" t="s">
        <v>2691</v>
      </c>
      <c r="D2892" s="224"/>
      <c r="E2892" s="224"/>
      <c r="F2892" s="224"/>
      <c r="G2892" s="224"/>
      <c r="H2892" s="224"/>
      <c r="I2892" s="224"/>
      <c r="J2892" s="224"/>
    </row>
    <row r="2893" spans="1:10">
      <c r="A2893" s="223">
        <v>2893</v>
      </c>
      <c r="B2893" s="225" t="s">
        <v>5204</v>
      </c>
      <c r="C2893" s="226" t="s">
        <v>5205</v>
      </c>
      <c r="D2893" s="224"/>
      <c r="E2893" s="224"/>
      <c r="F2893" s="224"/>
      <c r="G2893" s="224"/>
      <c r="H2893" s="224"/>
      <c r="I2893" s="224"/>
      <c r="J2893" s="224"/>
    </row>
    <row r="2894" spans="1:10">
      <c r="A2894" s="223">
        <v>2894</v>
      </c>
      <c r="B2894" s="225" t="s">
        <v>2692</v>
      </c>
      <c r="C2894" s="226" t="s">
        <v>5206</v>
      </c>
      <c r="D2894" s="224"/>
      <c r="E2894" s="224"/>
      <c r="F2894" s="224"/>
      <c r="G2894" s="224"/>
      <c r="H2894" s="224"/>
      <c r="I2894" s="224"/>
      <c r="J2894" s="224"/>
    </row>
    <row r="2895" spans="1:10">
      <c r="A2895" s="223">
        <v>2895</v>
      </c>
      <c r="B2895" s="225" t="s">
        <v>2693</v>
      </c>
      <c r="C2895" s="226" t="s">
        <v>5207</v>
      </c>
      <c r="D2895" s="224"/>
      <c r="E2895" s="224"/>
      <c r="F2895" s="224"/>
      <c r="G2895" s="224"/>
      <c r="H2895" s="224"/>
      <c r="I2895" s="224"/>
      <c r="J2895" s="224"/>
    </row>
    <row r="2896" spans="1:10">
      <c r="A2896" s="223">
        <v>2896</v>
      </c>
      <c r="B2896" s="225" t="s">
        <v>2694</v>
      </c>
      <c r="C2896" s="226" t="s">
        <v>5207</v>
      </c>
      <c r="D2896" s="224"/>
      <c r="E2896" s="224"/>
      <c r="F2896" s="224"/>
      <c r="G2896" s="224"/>
      <c r="H2896" s="224"/>
      <c r="I2896" s="224"/>
      <c r="J2896" s="224"/>
    </row>
    <row r="2897" spans="1:10">
      <c r="A2897" s="223">
        <v>2897</v>
      </c>
      <c r="B2897" s="225" t="s">
        <v>5208</v>
      </c>
      <c r="C2897" s="226" t="s">
        <v>5207</v>
      </c>
      <c r="D2897" s="224"/>
      <c r="E2897" s="224"/>
      <c r="F2897" s="224"/>
      <c r="G2897" s="224"/>
      <c r="H2897" s="224"/>
      <c r="I2897" s="224"/>
      <c r="J2897" s="224"/>
    </row>
    <row r="2898" spans="1:10">
      <c r="A2898" s="223">
        <v>2898</v>
      </c>
      <c r="B2898" s="225" t="s">
        <v>5209</v>
      </c>
      <c r="C2898" s="226" t="s">
        <v>5207</v>
      </c>
      <c r="D2898" s="224"/>
      <c r="E2898" s="224"/>
      <c r="F2898" s="224"/>
      <c r="G2898" s="224"/>
      <c r="H2898" s="224"/>
      <c r="I2898" s="224"/>
      <c r="J2898" s="224"/>
    </row>
    <row r="2899" spans="1:10">
      <c r="A2899" s="223">
        <v>2899</v>
      </c>
      <c r="B2899" s="225" t="s">
        <v>2695</v>
      </c>
      <c r="C2899" s="226" t="s">
        <v>5210</v>
      </c>
      <c r="D2899" s="224"/>
      <c r="E2899" s="224"/>
      <c r="F2899" s="224"/>
      <c r="G2899" s="224"/>
      <c r="H2899" s="224"/>
      <c r="I2899" s="224"/>
      <c r="J2899" s="224"/>
    </row>
    <row r="2900" spans="1:10">
      <c r="A2900" s="223">
        <v>2900</v>
      </c>
      <c r="B2900" s="225" t="s">
        <v>2696</v>
      </c>
      <c r="C2900" s="226" t="s">
        <v>5211</v>
      </c>
      <c r="D2900" s="224"/>
      <c r="E2900" s="224"/>
      <c r="F2900" s="224"/>
      <c r="G2900" s="224"/>
      <c r="H2900" s="224"/>
      <c r="I2900" s="224"/>
      <c r="J2900" s="224"/>
    </row>
    <row r="2901" spans="1:10">
      <c r="A2901" s="223">
        <v>2901</v>
      </c>
      <c r="B2901" s="225" t="s">
        <v>2697</v>
      </c>
      <c r="C2901" s="226" t="s">
        <v>5211</v>
      </c>
      <c r="D2901" s="224"/>
      <c r="E2901" s="224"/>
      <c r="F2901" s="224"/>
      <c r="G2901" s="224"/>
      <c r="H2901" s="224"/>
      <c r="I2901" s="224"/>
      <c r="J2901" s="224"/>
    </row>
    <row r="2902" spans="1:10">
      <c r="A2902" s="223">
        <v>2902</v>
      </c>
      <c r="B2902" s="225" t="s">
        <v>2698</v>
      </c>
      <c r="C2902" s="226" t="s">
        <v>5211</v>
      </c>
      <c r="D2902" s="224"/>
      <c r="E2902" s="224"/>
      <c r="F2902" s="224"/>
      <c r="G2902" s="224"/>
      <c r="H2902" s="224"/>
      <c r="I2902" s="224"/>
      <c r="J2902" s="224"/>
    </row>
    <row r="2903" spans="1:10">
      <c r="A2903" s="223">
        <v>2903</v>
      </c>
      <c r="B2903" s="225" t="s">
        <v>2699</v>
      </c>
      <c r="C2903" s="226" t="s">
        <v>5212</v>
      </c>
      <c r="D2903" s="224"/>
      <c r="E2903" s="224"/>
      <c r="F2903" s="224"/>
      <c r="G2903" s="224"/>
      <c r="H2903" s="224"/>
      <c r="I2903" s="224"/>
      <c r="J2903" s="224"/>
    </row>
    <row r="2904" spans="1:10">
      <c r="A2904" s="223">
        <v>2904</v>
      </c>
      <c r="B2904" s="225" t="s">
        <v>2700</v>
      </c>
      <c r="C2904" s="226" t="s">
        <v>5212</v>
      </c>
      <c r="D2904" s="224"/>
      <c r="E2904" s="224"/>
      <c r="F2904" s="224"/>
      <c r="G2904" s="224"/>
      <c r="H2904" s="224"/>
      <c r="I2904" s="224"/>
      <c r="J2904" s="224"/>
    </row>
    <row r="2905" spans="1:10">
      <c r="A2905" s="223">
        <v>2905</v>
      </c>
      <c r="B2905" s="225" t="s">
        <v>2701</v>
      </c>
      <c r="C2905" s="226" t="s">
        <v>5213</v>
      </c>
      <c r="D2905" s="224"/>
      <c r="E2905" s="224"/>
      <c r="F2905" s="224"/>
      <c r="G2905" s="224"/>
      <c r="H2905" s="224"/>
      <c r="I2905" s="224"/>
      <c r="J2905" s="224"/>
    </row>
    <row r="2906" spans="1:10">
      <c r="A2906" s="223">
        <v>2906</v>
      </c>
      <c r="B2906" s="225" t="s">
        <v>2702</v>
      </c>
      <c r="C2906" s="226" t="s">
        <v>5214</v>
      </c>
      <c r="D2906" s="224"/>
      <c r="E2906" s="224"/>
      <c r="F2906" s="224"/>
      <c r="G2906" s="224"/>
      <c r="H2906" s="224"/>
      <c r="I2906" s="224"/>
      <c r="J2906" s="224"/>
    </row>
    <row r="2907" spans="1:10">
      <c r="A2907" s="223">
        <v>2907</v>
      </c>
      <c r="B2907" s="225" t="s">
        <v>2703</v>
      </c>
      <c r="C2907" s="226" t="s">
        <v>5215</v>
      </c>
      <c r="D2907" s="224"/>
      <c r="E2907" s="224"/>
      <c r="F2907" s="224"/>
      <c r="G2907" s="224"/>
      <c r="H2907" s="224"/>
      <c r="I2907" s="224"/>
      <c r="J2907" s="224"/>
    </row>
    <row r="2908" spans="1:10">
      <c r="A2908" s="223">
        <v>2908</v>
      </c>
      <c r="B2908" s="225" t="s">
        <v>2704</v>
      </c>
      <c r="C2908" s="226" t="s">
        <v>5216</v>
      </c>
      <c r="D2908" s="224"/>
      <c r="E2908" s="224"/>
      <c r="F2908" s="224"/>
      <c r="G2908" s="224"/>
      <c r="H2908" s="224"/>
      <c r="I2908" s="224"/>
      <c r="J2908" s="224"/>
    </row>
    <row r="2909" spans="1:10">
      <c r="A2909" s="223">
        <v>2909</v>
      </c>
      <c r="B2909" s="225" t="s">
        <v>2705</v>
      </c>
      <c r="C2909" s="226" t="s">
        <v>5216</v>
      </c>
      <c r="D2909" s="224"/>
      <c r="E2909" s="224"/>
      <c r="F2909" s="224"/>
      <c r="G2909" s="224"/>
      <c r="H2909" s="224"/>
      <c r="I2909" s="224"/>
      <c r="J2909" s="224"/>
    </row>
    <row r="2910" spans="1:10">
      <c r="A2910" s="223">
        <v>2910</v>
      </c>
      <c r="B2910" s="225" t="s">
        <v>2706</v>
      </c>
      <c r="C2910" s="226" t="s">
        <v>5216</v>
      </c>
      <c r="D2910" s="224"/>
      <c r="E2910" s="224"/>
      <c r="F2910" s="224"/>
      <c r="G2910" s="224"/>
      <c r="H2910" s="224"/>
      <c r="I2910" s="224"/>
      <c r="J2910" s="224"/>
    </row>
    <row r="2911" spans="1:10">
      <c r="A2911" s="223">
        <v>2911</v>
      </c>
      <c r="B2911" s="225" t="s">
        <v>2707</v>
      </c>
      <c r="C2911" s="226" t="s">
        <v>5217</v>
      </c>
      <c r="D2911" s="224"/>
      <c r="E2911" s="224"/>
      <c r="F2911" s="224"/>
      <c r="G2911" s="224"/>
      <c r="H2911" s="224"/>
      <c r="I2911" s="224"/>
      <c r="J2911" s="224"/>
    </row>
    <row r="2912" spans="1:10">
      <c r="A2912" s="223">
        <v>2912</v>
      </c>
      <c r="B2912" s="225" t="s">
        <v>5218</v>
      </c>
      <c r="C2912" s="226" t="s">
        <v>5219</v>
      </c>
      <c r="D2912" s="224"/>
      <c r="E2912" s="224"/>
      <c r="F2912" s="224"/>
      <c r="G2912" s="224"/>
      <c r="H2912" s="224"/>
      <c r="I2912" s="224"/>
      <c r="J2912" s="224"/>
    </row>
    <row r="2913" spans="1:10">
      <c r="A2913" s="223">
        <v>2913</v>
      </c>
      <c r="B2913" s="225" t="s">
        <v>5220</v>
      </c>
      <c r="C2913" s="226" t="s">
        <v>5219</v>
      </c>
      <c r="D2913" s="224"/>
      <c r="E2913" s="224"/>
      <c r="F2913" s="224"/>
      <c r="G2913" s="224"/>
      <c r="H2913" s="224"/>
      <c r="I2913" s="224"/>
      <c r="J2913" s="224"/>
    </row>
    <row r="2914" spans="1:10">
      <c r="A2914" s="223">
        <v>2914</v>
      </c>
      <c r="B2914" s="225" t="s">
        <v>5221</v>
      </c>
      <c r="C2914" s="226" t="s">
        <v>5222</v>
      </c>
      <c r="D2914" s="224"/>
      <c r="E2914" s="224"/>
      <c r="F2914" s="224"/>
      <c r="G2914" s="224"/>
      <c r="H2914" s="224"/>
      <c r="I2914" s="224"/>
      <c r="J2914" s="224"/>
    </row>
    <row r="2915" spans="1:10">
      <c r="A2915" s="223">
        <v>2915</v>
      </c>
      <c r="B2915" s="225" t="s">
        <v>5223</v>
      </c>
      <c r="C2915" s="226" t="s">
        <v>5224</v>
      </c>
      <c r="D2915" s="224"/>
      <c r="E2915" s="224"/>
      <c r="F2915" s="224"/>
      <c r="G2915" s="224"/>
      <c r="H2915" s="224"/>
      <c r="I2915" s="224"/>
      <c r="J2915" s="224"/>
    </row>
    <row r="2916" spans="1:10">
      <c r="A2916" s="223">
        <v>2916</v>
      </c>
      <c r="B2916" s="225" t="s">
        <v>5225</v>
      </c>
      <c r="C2916" s="226" t="s">
        <v>5226</v>
      </c>
      <c r="D2916" s="224"/>
      <c r="E2916" s="224"/>
      <c r="F2916" s="224"/>
      <c r="G2916" s="224"/>
      <c r="H2916" s="224"/>
      <c r="I2916" s="224"/>
      <c r="J2916" s="224"/>
    </row>
    <row r="2917" spans="1:10">
      <c r="A2917" s="223">
        <v>2917</v>
      </c>
      <c r="B2917" s="225" t="s">
        <v>5227</v>
      </c>
      <c r="C2917" s="226" t="s">
        <v>5226</v>
      </c>
      <c r="D2917" s="224"/>
      <c r="E2917" s="224"/>
      <c r="F2917" s="224"/>
      <c r="G2917" s="224"/>
      <c r="H2917" s="224"/>
      <c r="I2917" s="224"/>
      <c r="J2917" s="224"/>
    </row>
    <row r="2918" spans="1:10">
      <c r="A2918" s="223">
        <v>2918</v>
      </c>
      <c r="B2918" s="225" t="s">
        <v>5228</v>
      </c>
      <c r="C2918" s="226" t="s">
        <v>5226</v>
      </c>
      <c r="D2918" s="224"/>
      <c r="E2918" s="224"/>
      <c r="F2918" s="224"/>
      <c r="G2918" s="224"/>
      <c r="H2918" s="224"/>
      <c r="I2918" s="224"/>
      <c r="J2918" s="224"/>
    </row>
    <row r="2919" spans="1:10">
      <c r="A2919" s="223">
        <v>2919</v>
      </c>
      <c r="B2919" s="225" t="s">
        <v>5229</v>
      </c>
      <c r="C2919" s="226" t="s">
        <v>5230</v>
      </c>
      <c r="D2919" s="224"/>
      <c r="E2919" s="224"/>
      <c r="F2919" s="224"/>
      <c r="G2919" s="224"/>
      <c r="H2919" s="224"/>
      <c r="I2919" s="224"/>
      <c r="J2919" s="224"/>
    </row>
    <row r="2920" spans="1:10">
      <c r="A2920" s="223">
        <v>2920</v>
      </c>
      <c r="B2920" s="225" t="s">
        <v>5231</v>
      </c>
      <c r="C2920" s="226" t="s">
        <v>5230</v>
      </c>
      <c r="D2920" s="224"/>
      <c r="E2920" s="224"/>
      <c r="F2920" s="224"/>
      <c r="G2920" s="224"/>
      <c r="H2920" s="224"/>
      <c r="I2920" s="224"/>
      <c r="J2920" s="224"/>
    </row>
    <row r="2921" spans="1:10">
      <c r="A2921" s="223">
        <v>2921</v>
      </c>
      <c r="B2921" s="225" t="s">
        <v>5232</v>
      </c>
      <c r="C2921" s="226" t="s">
        <v>5230</v>
      </c>
      <c r="D2921" s="224"/>
      <c r="E2921" s="224"/>
      <c r="F2921" s="224"/>
      <c r="G2921" s="224"/>
      <c r="H2921" s="224"/>
      <c r="I2921" s="224"/>
      <c r="J2921" s="224"/>
    </row>
    <row r="2922" spans="1:10">
      <c r="A2922" s="223">
        <v>2922</v>
      </c>
      <c r="B2922" s="225" t="s">
        <v>5233</v>
      </c>
      <c r="C2922" s="226" t="s">
        <v>5234</v>
      </c>
      <c r="D2922" s="224"/>
      <c r="E2922" s="224"/>
      <c r="F2922" s="224"/>
      <c r="G2922" s="224"/>
      <c r="H2922" s="224"/>
      <c r="I2922" s="224"/>
      <c r="J2922" s="224"/>
    </row>
    <row r="2923" spans="1:10">
      <c r="A2923" s="223">
        <v>2923</v>
      </c>
      <c r="B2923" s="225" t="s">
        <v>5235</v>
      </c>
      <c r="C2923" s="226" t="s">
        <v>5234</v>
      </c>
      <c r="D2923" s="224"/>
      <c r="E2923" s="224"/>
      <c r="F2923" s="224"/>
      <c r="G2923" s="224"/>
      <c r="H2923" s="224"/>
      <c r="I2923" s="224"/>
      <c r="J2923" s="224"/>
    </row>
    <row r="2924" spans="1:10">
      <c r="A2924" s="223">
        <v>2924</v>
      </c>
      <c r="B2924" s="225" t="s">
        <v>5236</v>
      </c>
      <c r="C2924" s="226" t="s">
        <v>5237</v>
      </c>
      <c r="D2924" s="224"/>
      <c r="E2924" s="224"/>
      <c r="F2924" s="224"/>
      <c r="G2924" s="224"/>
      <c r="H2924" s="224"/>
      <c r="I2924" s="224"/>
      <c r="J2924" s="224"/>
    </row>
    <row r="2925" spans="1:10">
      <c r="A2925" s="223">
        <v>2925</v>
      </c>
      <c r="B2925" s="225" t="s">
        <v>5238</v>
      </c>
      <c r="C2925" s="226" t="s">
        <v>5239</v>
      </c>
      <c r="D2925" s="224"/>
      <c r="E2925" s="224"/>
      <c r="F2925" s="224"/>
      <c r="G2925" s="224"/>
      <c r="H2925" s="224"/>
      <c r="I2925" s="224"/>
      <c r="J2925" s="224"/>
    </row>
    <row r="2926" spans="1:10">
      <c r="A2926" s="223">
        <v>2926</v>
      </c>
      <c r="B2926" s="225" t="s">
        <v>5240</v>
      </c>
      <c r="C2926" s="226" t="s">
        <v>5241</v>
      </c>
      <c r="D2926" s="224"/>
      <c r="E2926" s="224"/>
      <c r="F2926" s="224"/>
      <c r="G2926" s="224"/>
      <c r="H2926" s="224"/>
      <c r="I2926" s="224"/>
      <c r="J2926" s="224"/>
    </row>
    <row r="2927" spans="1:10">
      <c r="A2927" s="223">
        <v>2927</v>
      </c>
      <c r="B2927" s="225" t="s">
        <v>5242</v>
      </c>
      <c r="C2927" s="226" t="s">
        <v>5241</v>
      </c>
      <c r="D2927" s="224"/>
      <c r="E2927" s="224"/>
      <c r="F2927" s="224"/>
      <c r="G2927" s="224"/>
      <c r="H2927" s="224"/>
      <c r="I2927" s="224"/>
      <c r="J2927" s="224"/>
    </row>
    <row r="2928" spans="1:10">
      <c r="A2928" s="223">
        <v>2928</v>
      </c>
      <c r="B2928" s="225" t="s">
        <v>5243</v>
      </c>
      <c r="C2928" s="226" t="s">
        <v>5241</v>
      </c>
      <c r="D2928" s="224"/>
      <c r="E2928" s="224"/>
      <c r="F2928" s="224"/>
      <c r="G2928" s="224"/>
      <c r="H2928" s="224"/>
      <c r="I2928" s="224"/>
      <c r="J2928" s="224"/>
    </row>
    <row r="2929" spans="1:10">
      <c r="A2929" s="223">
        <v>2929</v>
      </c>
      <c r="B2929" s="225" t="s">
        <v>5244</v>
      </c>
      <c r="C2929" s="226" t="s">
        <v>5245</v>
      </c>
      <c r="D2929" s="224"/>
      <c r="E2929" s="224"/>
      <c r="F2929" s="224"/>
      <c r="G2929" s="224"/>
      <c r="H2929" s="224"/>
      <c r="I2929" s="224"/>
      <c r="J2929" s="224"/>
    </row>
    <row r="2930" spans="1:10">
      <c r="A2930" s="223">
        <v>2930</v>
      </c>
      <c r="B2930" s="225" t="s">
        <v>5246</v>
      </c>
      <c r="C2930" s="226" t="s">
        <v>5245</v>
      </c>
      <c r="D2930" s="224"/>
      <c r="E2930" s="224"/>
      <c r="F2930" s="224"/>
      <c r="G2930" s="224"/>
      <c r="H2930" s="224"/>
      <c r="I2930" s="224"/>
      <c r="J2930" s="224"/>
    </row>
    <row r="2931" spans="1:10">
      <c r="A2931" s="223">
        <v>2931</v>
      </c>
      <c r="B2931" s="225" t="s">
        <v>5247</v>
      </c>
      <c r="C2931" s="226" t="s">
        <v>5248</v>
      </c>
      <c r="D2931" s="224"/>
      <c r="E2931" s="224"/>
      <c r="F2931" s="224"/>
      <c r="G2931" s="224"/>
      <c r="H2931" s="224"/>
      <c r="I2931" s="224"/>
      <c r="J2931" s="224"/>
    </row>
    <row r="2932" spans="1:10">
      <c r="A2932" s="223">
        <v>2932</v>
      </c>
      <c r="B2932" s="225" t="s">
        <v>5249</v>
      </c>
      <c r="C2932" s="226" t="s">
        <v>5250</v>
      </c>
      <c r="D2932" s="224"/>
      <c r="E2932" s="224"/>
      <c r="F2932" s="224"/>
      <c r="G2932" s="224"/>
      <c r="H2932" s="224"/>
      <c r="I2932" s="224"/>
      <c r="J2932" s="224"/>
    </row>
    <row r="2933" spans="1:10" ht="25.5">
      <c r="A2933" s="223">
        <v>2933</v>
      </c>
      <c r="B2933" s="225" t="s">
        <v>5251</v>
      </c>
      <c r="C2933" s="226" t="s">
        <v>5252</v>
      </c>
      <c r="D2933" s="224"/>
      <c r="E2933" s="224"/>
      <c r="F2933" s="224"/>
      <c r="G2933" s="224"/>
      <c r="H2933" s="224"/>
      <c r="I2933" s="224"/>
      <c r="J2933" s="224"/>
    </row>
    <row r="2934" spans="1:10" ht="25.5">
      <c r="A2934" s="223">
        <v>2934</v>
      </c>
      <c r="B2934" s="225" t="s">
        <v>5253</v>
      </c>
      <c r="C2934" s="226" t="s">
        <v>5252</v>
      </c>
      <c r="D2934" s="224"/>
      <c r="E2934" s="224"/>
      <c r="F2934" s="224"/>
      <c r="G2934" s="224"/>
      <c r="H2934" s="224"/>
      <c r="I2934" s="224"/>
      <c r="J2934" s="224"/>
    </row>
    <row r="2935" spans="1:10" ht="25.5">
      <c r="A2935" s="223">
        <v>2935</v>
      </c>
      <c r="B2935" s="225" t="s">
        <v>5254</v>
      </c>
      <c r="C2935" s="226" t="s">
        <v>5252</v>
      </c>
      <c r="D2935" s="224"/>
      <c r="E2935" s="224"/>
      <c r="F2935" s="224"/>
      <c r="G2935" s="224"/>
      <c r="H2935" s="224"/>
      <c r="I2935" s="224"/>
      <c r="J2935" s="224"/>
    </row>
    <row r="2936" spans="1:10">
      <c r="A2936" s="223">
        <v>2936</v>
      </c>
      <c r="B2936" s="225" t="s">
        <v>5255</v>
      </c>
      <c r="C2936" s="226" t="s">
        <v>5256</v>
      </c>
      <c r="D2936" s="224"/>
      <c r="E2936" s="224"/>
      <c r="F2936" s="224"/>
      <c r="G2936" s="224"/>
      <c r="H2936" s="224"/>
      <c r="I2936" s="224"/>
      <c r="J2936" s="224"/>
    </row>
    <row r="2937" spans="1:10">
      <c r="A2937" s="223">
        <v>2937</v>
      </c>
      <c r="B2937" s="225" t="s">
        <v>5257</v>
      </c>
      <c r="C2937" s="226" t="s">
        <v>5256</v>
      </c>
      <c r="D2937" s="224"/>
      <c r="E2937" s="224"/>
      <c r="F2937" s="224"/>
      <c r="G2937" s="224"/>
      <c r="H2937" s="224"/>
      <c r="I2937" s="224"/>
      <c r="J2937" s="224"/>
    </row>
    <row r="2938" spans="1:10">
      <c r="A2938" s="223">
        <v>2938</v>
      </c>
      <c r="B2938" s="225" t="s">
        <v>5258</v>
      </c>
      <c r="C2938" s="226" t="s">
        <v>5259</v>
      </c>
      <c r="D2938" s="224"/>
      <c r="E2938" s="224"/>
      <c r="F2938" s="224"/>
      <c r="G2938" s="224"/>
      <c r="H2938" s="224"/>
      <c r="I2938" s="224"/>
      <c r="J2938" s="224"/>
    </row>
    <row r="2939" spans="1:10">
      <c r="A2939" s="223">
        <v>2939</v>
      </c>
      <c r="B2939" s="225" t="s">
        <v>5260</v>
      </c>
      <c r="C2939" s="226" t="s">
        <v>5261</v>
      </c>
      <c r="D2939" s="224"/>
      <c r="E2939" s="224"/>
      <c r="F2939" s="224"/>
      <c r="G2939" s="224"/>
      <c r="H2939" s="224"/>
      <c r="I2939" s="224"/>
      <c r="J2939" s="224"/>
    </row>
    <row r="2940" spans="1:10">
      <c r="A2940" s="223">
        <v>2940</v>
      </c>
      <c r="B2940" s="225" t="s">
        <v>5262</v>
      </c>
      <c r="C2940" s="226" t="s">
        <v>5263</v>
      </c>
      <c r="D2940" s="224"/>
      <c r="E2940" s="224"/>
      <c r="F2940" s="224"/>
      <c r="G2940" s="224"/>
      <c r="H2940" s="224"/>
      <c r="I2940" s="224"/>
      <c r="J2940" s="224"/>
    </row>
    <row r="2941" spans="1:10">
      <c r="A2941" s="223">
        <v>2941</v>
      </c>
      <c r="B2941" s="225" t="s">
        <v>5264</v>
      </c>
      <c r="C2941" s="226" t="s">
        <v>5265</v>
      </c>
      <c r="D2941" s="224"/>
      <c r="E2941" s="224"/>
      <c r="F2941" s="224"/>
      <c r="G2941" s="224"/>
      <c r="H2941" s="224"/>
      <c r="I2941" s="224"/>
      <c r="J2941" s="224"/>
    </row>
    <row r="2942" spans="1:10">
      <c r="A2942" s="223">
        <v>2942</v>
      </c>
      <c r="B2942" s="225" t="s">
        <v>2708</v>
      </c>
      <c r="C2942" s="226" t="s">
        <v>5266</v>
      </c>
      <c r="D2942" s="224"/>
      <c r="E2942" s="224"/>
      <c r="F2942" s="224"/>
      <c r="G2942" s="224"/>
      <c r="H2942" s="224"/>
      <c r="I2942" s="224"/>
      <c r="J2942" s="224"/>
    </row>
    <row r="2943" spans="1:10">
      <c r="A2943" s="223">
        <v>2943</v>
      </c>
      <c r="B2943" s="225" t="s">
        <v>2709</v>
      </c>
      <c r="C2943" s="226" t="s">
        <v>5267</v>
      </c>
      <c r="D2943" s="224"/>
      <c r="E2943" s="224"/>
      <c r="F2943" s="224"/>
      <c r="G2943" s="224"/>
      <c r="H2943" s="224"/>
      <c r="I2943" s="224"/>
      <c r="J2943" s="224"/>
    </row>
    <row r="2944" spans="1:10">
      <c r="A2944" s="223">
        <v>2944</v>
      </c>
      <c r="B2944" s="225" t="s">
        <v>2710</v>
      </c>
      <c r="C2944" s="226" t="s">
        <v>5267</v>
      </c>
      <c r="D2944" s="224"/>
      <c r="E2944" s="224"/>
      <c r="F2944" s="224"/>
      <c r="G2944" s="224"/>
      <c r="H2944" s="224"/>
      <c r="I2944" s="224"/>
      <c r="J2944" s="224"/>
    </row>
    <row r="2945" spans="1:10">
      <c r="A2945" s="223">
        <v>2945</v>
      </c>
      <c r="B2945" s="225" t="s">
        <v>2711</v>
      </c>
      <c r="C2945" s="226" t="s">
        <v>5267</v>
      </c>
      <c r="D2945" s="224"/>
      <c r="E2945" s="224"/>
      <c r="F2945" s="224"/>
      <c r="G2945" s="224"/>
      <c r="H2945" s="224"/>
      <c r="I2945" s="224"/>
      <c r="J2945" s="224"/>
    </row>
    <row r="2946" spans="1:10">
      <c r="A2946" s="223">
        <v>2946</v>
      </c>
      <c r="B2946" s="225" t="s">
        <v>2712</v>
      </c>
      <c r="C2946" s="226" t="s">
        <v>5267</v>
      </c>
      <c r="D2946" s="224"/>
      <c r="E2946" s="224"/>
      <c r="F2946" s="224"/>
      <c r="G2946" s="224"/>
      <c r="H2946" s="224"/>
      <c r="I2946" s="224"/>
      <c r="J2946" s="224"/>
    </row>
    <row r="2947" spans="1:10" ht="25.5">
      <c r="A2947" s="223">
        <v>2947</v>
      </c>
      <c r="B2947" s="225" t="s">
        <v>2713</v>
      </c>
      <c r="C2947" s="226" t="s">
        <v>5268</v>
      </c>
      <c r="D2947" s="224"/>
      <c r="E2947" s="224"/>
      <c r="F2947" s="224"/>
      <c r="G2947" s="224"/>
      <c r="H2947" s="224"/>
      <c r="I2947" s="224"/>
      <c r="J2947" s="224"/>
    </row>
    <row r="2948" spans="1:10" ht="25.5">
      <c r="A2948" s="223">
        <v>2948</v>
      </c>
      <c r="B2948" s="225" t="s">
        <v>2714</v>
      </c>
      <c r="C2948" s="226" t="s">
        <v>5268</v>
      </c>
      <c r="D2948" s="224"/>
      <c r="E2948" s="224"/>
      <c r="F2948" s="224"/>
      <c r="G2948" s="224"/>
      <c r="H2948" s="224"/>
      <c r="I2948" s="224"/>
      <c r="J2948" s="224"/>
    </row>
    <row r="2949" spans="1:10" ht="25.5">
      <c r="A2949" s="223">
        <v>2949</v>
      </c>
      <c r="B2949" s="225" t="s">
        <v>2715</v>
      </c>
      <c r="C2949" s="226" t="s">
        <v>5268</v>
      </c>
      <c r="D2949" s="224"/>
      <c r="E2949" s="224"/>
      <c r="F2949" s="224"/>
      <c r="G2949" s="224"/>
      <c r="H2949" s="224"/>
      <c r="I2949" s="224"/>
      <c r="J2949" s="224"/>
    </row>
    <row r="2950" spans="1:10" ht="25.5">
      <c r="A2950" s="223">
        <v>2950</v>
      </c>
      <c r="B2950" s="225" t="s">
        <v>2716</v>
      </c>
      <c r="C2950" s="226" t="s">
        <v>5268</v>
      </c>
      <c r="D2950" s="224"/>
      <c r="E2950" s="224"/>
      <c r="F2950" s="224"/>
      <c r="G2950" s="224"/>
      <c r="H2950" s="224"/>
      <c r="I2950" s="224"/>
      <c r="J2950" s="224"/>
    </row>
    <row r="2951" spans="1:10">
      <c r="A2951" s="223">
        <v>2951</v>
      </c>
      <c r="B2951" s="225" t="s">
        <v>2717</v>
      </c>
      <c r="C2951" s="226" t="s">
        <v>5269</v>
      </c>
      <c r="D2951" s="224"/>
      <c r="E2951" s="224"/>
      <c r="F2951" s="224"/>
      <c r="G2951" s="224"/>
      <c r="H2951" s="224"/>
      <c r="I2951" s="224"/>
      <c r="J2951" s="224"/>
    </row>
    <row r="2952" spans="1:10">
      <c r="A2952" s="223">
        <v>2952</v>
      </c>
      <c r="B2952" s="225" t="s">
        <v>2718</v>
      </c>
      <c r="C2952" s="226" t="s">
        <v>5269</v>
      </c>
      <c r="D2952" s="224"/>
      <c r="E2952" s="224"/>
      <c r="F2952" s="224"/>
      <c r="G2952" s="224"/>
      <c r="H2952" s="224"/>
      <c r="I2952" s="224"/>
      <c r="J2952" s="224"/>
    </row>
    <row r="2953" spans="1:10">
      <c r="A2953" s="223">
        <v>2953</v>
      </c>
      <c r="B2953" s="225" t="s">
        <v>2719</v>
      </c>
      <c r="C2953" s="226" t="s">
        <v>5269</v>
      </c>
      <c r="D2953" s="224"/>
      <c r="E2953" s="224"/>
      <c r="F2953" s="224"/>
      <c r="G2953" s="224"/>
      <c r="H2953" s="224"/>
      <c r="I2953" s="224"/>
      <c r="J2953" s="224"/>
    </row>
    <row r="2954" spans="1:10">
      <c r="A2954" s="223">
        <v>2954</v>
      </c>
      <c r="B2954" s="225" t="s">
        <v>2720</v>
      </c>
      <c r="C2954" s="226" t="s">
        <v>5269</v>
      </c>
      <c r="D2954" s="224"/>
      <c r="E2954" s="224"/>
      <c r="F2954" s="224"/>
      <c r="G2954" s="224"/>
      <c r="H2954" s="224"/>
      <c r="I2954" s="224"/>
      <c r="J2954" s="224"/>
    </row>
    <row r="2955" spans="1:10">
      <c r="A2955" s="223">
        <v>2955</v>
      </c>
      <c r="B2955" s="225" t="s">
        <v>2721</v>
      </c>
      <c r="C2955" s="226" t="s">
        <v>5270</v>
      </c>
      <c r="D2955" s="224"/>
      <c r="E2955" s="224"/>
      <c r="F2955" s="224"/>
      <c r="G2955" s="224"/>
      <c r="H2955" s="224"/>
      <c r="I2955" s="224"/>
      <c r="J2955" s="224"/>
    </row>
    <row r="2956" spans="1:10">
      <c r="A2956" s="223">
        <v>2956</v>
      </c>
      <c r="B2956" s="225" t="s">
        <v>5271</v>
      </c>
      <c r="C2956" s="226" t="s">
        <v>5272</v>
      </c>
      <c r="D2956" s="224"/>
      <c r="E2956" s="224"/>
      <c r="F2956" s="224"/>
      <c r="G2956" s="224"/>
      <c r="H2956" s="224"/>
      <c r="I2956" s="224"/>
      <c r="J2956" s="224"/>
    </row>
    <row r="2957" spans="1:10">
      <c r="A2957" s="223">
        <v>2957</v>
      </c>
      <c r="B2957" s="225" t="s">
        <v>5273</v>
      </c>
      <c r="C2957" s="226" t="s">
        <v>5272</v>
      </c>
      <c r="D2957" s="224"/>
      <c r="E2957" s="224"/>
      <c r="F2957" s="224"/>
      <c r="G2957" s="224"/>
      <c r="H2957" s="224"/>
      <c r="I2957" s="224"/>
      <c r="J2957" s="224"/>
    </row>
    <row r="2958" spans="1:10">
      <c r="A2958" s="223">
        <v>2958</v>
      </c>
      <c r="B2958" s="225" t="s">
        <v>5274</v>
      </c>
      <c r="C2958" s="226" t="s">
        <v>5272</v>
      </c>
      <c r="D2958" s="224"/>
      <c r="E2958" s="224"/>
      <c r="F2958" s="224"/>
      <c r="G2958" s="224"/>
      <c r="H2958" s="224"/>
      <c r="I2958" s="224"/>
      <c r="J2958" s="224"/>
    </row>
    <row r="2959" spans="1:10">
      <c r="A2959" s="223">
        <v>2959</v>
      </c>
      <c r="B2959" s="225" t="s">
        <v>5275</v>
      </c>
      <c r="C2959" s="226" t="s">
        <v>5276</v>
      </c>
      <c r="D2959" s="224"/>
      <c r="E2959" s="224"/>
      <c r="F2959" s="224"/>
      <c r="G2959" s="224"/>
      <c r="H2959" s="224"/>
      <c r="I2959" s="224"/>
      <c r="J2959" s="224"/>
    </row>
    <row r="2960" spans="1:10">
      <c r="A2960" s="223">
        <v>2960</v>
      </c>
      <c r="B2960" s="225" t="s">
        <v>5277</v>
      </c>
      <c r="C2960" s="226" t="s">
        <v>5276</v>
      </c>
      <c r="D2960" s="224"/>
      <c r="E2960" s="224"/>
      <c r="F2960" s="224"/>
      <c r="G2960" s="224"/>
      <c r="H2960" s="224"/>
      <c r="I2960" s="224"/>
      <c r="J2960" s="224"/>
    </row>
    <row r="2961" spans="1:10">
      <c r="A2961" s="223">
        <v>2961</v>
      </c>
      <c r="B2961" s="225" t="s">
        <v>5278</v>
      </c>
      <c r="C2961" s="226" t="s">
        <v>5276</v>
      </c>
      <c r="D2961" s="224"/>
      <c r="E2961" s="224"/>
      <c r="F2961" s="224"/>
      <c r="G2961" s="224"/>
      <c r="H2961" s="224"/>
      <c r="I2961" s="224"/>
      <c r="J2961" s="224"/>
    </row>
    <row r="2962" spans="1:10">
      <c r="A2962" s="223">
        <v>2962</v>
      </c>
      <c r="B2962" s="225" t="s">
        <v>2722</v>
      </c>
      <c r="C2962" s="226" t="s">
        <v>5279</v>
      </c>
      <c r="D2962" s="224"/>
      <c r="E2962" s="224"/>
      <c r="F2962" s="224"/>
      <c r="G2962" s="224"/>
      <c r="H2962" s="224"/>
      <c r="I2962" s="224"/>
      <c r="J2962" s="224"/>
    </row>
    <row r="2963" spans="1:10">
      <c r="A2963" s="223">
        <v>2963</v>
      </c>
      <c r="B2963" s="225" t="s">
        <v>5280</v>
      </c>
      <c r="C2963" s="226" t="s">
        <v>5281</v>
      </c>
      <c r="D2963" s="224"/>
      <c r="E2963" s="224"/>
      <c r="F2963" s="224"/>
      <c r="G2963" s="224"/>
      <c r="H2963" s="224"/>
      <c r="I2963" s="224"/>
      <c r="J2963" s="224"/>
    </row>
    <row r="2964" spans="1:10">
      <c r="A2964" s="223">
        <v>2964</v>
      </c>
      <c r="B2964" s="225" t="s">
        <v>2723</v>
      </c>
      <c r="C2964" s="226" t="s">
        <v>5281</v>
      </c>
      <c r="D2964" s="224"/>
      <c r="E2964" s="224"/>
      <c r="F2964" s="224"/>
      <c r="G2964" s="224"/>
      <c r="H2964" s="224"/>
      <c r="I2964" s="224"/>
      <c r="J2964" s="224"/>
    </row>
    <row r="2965" spans="1:10">
      <c r="A2965" s="223">
        <v>2965</v>
      </c>
      <c r="B2965" s="225" t="s">
        <v>2724</v>
      </c>
      <c r="C2965" s="226" t="s">
        <v>5281</v>
      </c>
      <c r="D2965" s="224"/>
      <c r="E2965" s="224"/>
      <c r="F2965" s="224"/>
      <c r="G2965" s="224"/>
      <c r="H2965" s="224"/>
      <c r="I2965" s="224"/>
      <c r="J2965" s="224"/>
    </row>
    <row r="2966" spans="1:10">
      <c r="A2966" s="223">
        <v>2966</v>
      </c>
      <c r="B2966" s="225" t="s">
        <v>2725</v>
      </c>
      <c r="C2966" s="226" t="s">
        <v>5281</v>
      </c>
      <c r="D2966" s="224"/>
      <c r="E2966" s="224"/>
      <c r="F2966" s="224"/>
      <c r="G2966" s="224"/>
      <c r="H2966" s="224"/>
      <c r="I2966" s="224"/>
      <c r="J2966" s="224"/>
    </row>
    <row r="2967" spans="1:10">
      <c r="A2967" s="223">
        <v>2967</v>
      </c>
      <c r="B2967" s="225" t="s">
        <v>2726</v>
      </c>
      <c r="C2967" s="226" t="s">
        <v>5282</v>
      </c>
      <c r="D2967" s="224"/>
      <c r="E2967" s="224"/>
      <c r="F2967" s="224"/>
      <c r="G2967" s="224"/>
      <c r="H2967" s="224"/>
      <c r="I2967" s="224"/>
      <c r="J2967" s="224"/>
    </row>
    <row r="2968" spans="1:10">
      <c r="A2968" s="223">
        <v>2968</v>
      </c>
      <c r="B2968" s="225" t="s">
        <v>2727</v>
      </c>
      <c r="C2968" s="226" t="s">
        <v>5283</v>
      </c>
      <c r="D2968" s="224"/>
      <c r="E2968" s="224"/>
      <c r="F2968" s="224"/>
      <c r="G2968" s="224"/>
      <c r="H2968" s="224"/>
      <c r="I2968" s="224"/>
      <c r="J2968" s="224"/>
    </row>
    <row r="2969" spans="1:10">
      <c r="A2969" s="223">
        <v>2969</v>
      </c>
      <c r="B2969" s="225" t="s">
        <v>2728</v>
      </c>
      <c r="C2969" s="226" t="s">
        <v>5283</v>
      </c>
      <c r="D2969" s="224"/>
      <c r="E2969" s="224"/>
      <c r="F2969" s="224"/>
      <c r="G2969" s="224"/>
      <c r="H2969" s="224"/>
      <c r="I2969" s="224"/>
      <c r="J2969" s="224"/>
    </row>
    <row r="2970" spans="1:10">
      <c r="A2970" s="223">
        <v>2970</v>
      </c>
      <c r="B2970" s="225" t="s">
        <v>2729</v>
      </c>
      <c r="C2970" s="226" t="s">
        <v>5283</v>
      </c>
      <c r="D2970" s="224"/>
      <c r="E2970" s="224"/>
      <c r="F2970" s="224"/>
      <c r="G2970" s="224"/>
      <c r="H2970" s="224"/>
      <c r="I2970" s="224"/>
      <c r="J2970" s="224"/>
    </row>
    <row r="2971" spans="1:10">
      <c r="A2971" s="223">
        <v>2971</v>
      </c>
      <c r="B2971" s="225" t="s">
        <v>2730</v>
      </c>
      <c r="C2971" s="226" t="s">
        <v>5284</v>
      </c>
      <c r="D2971" s="224"/>
      <c r="E2971" s="224"/>
      <c r="F2971" s="224"/>
      <c r="G2971" s="224"/>
      <c r="H2971" s="224"/>
      <c r="I2971" s="224"/>
      <c r="J2971" s="224"/>
    </row>
    <row r="2972" spans="1:10">
      <c r="A2972" s="223">
        <v>2972</v>
      </c>
      <c r="B2972" s="225" t="s">
        <v>2731</v>
      </c>
      <c r="C2972" s="226" t="s">
        <v>5284</v>
      </c>
      <c r="D2972" s="224"/>
      <c r="E2972" s="224"/>
      <c r="F2972" s="224"/>
      <c r="G2972" s="224"/>
      <c r="H2972" s="224"/>
      <c r="I2972" s="224"/>
      <c r="J2972" s="224"/>
    </row>
    <row r="2973" spans="1:10">
      <c r="A2973" s="223">
        <v>2973</v>
      </c>
      <c r="B2973" s="225" t="s">
        <v>5285</v>
      </c>
      <c r="C2973" s="226" t="s">
        <v>5286</v>
      </c>
      <c r="D2973" s="224"/>
      <c r="E2973" s="224"/>
      <c r="F2973" s="224"/>
      <c r="G2973" s="224"/>
      <c r="H2973" s="224"/>
      <c r="I2973" s="224"/>
      <c r="J2973" s="224"/>
    </row>
    <row r="2974" spans="1:10">
      <c r="A2974" s="223">
        <v>2974</v>
      </c>
      <c r="B2974" s="225" t="s">
        <v>5287</v>
      </c>
      <c r="C2974" s="226" t="s">
        <v>5288</v>
      </c>
      <c r="D2974" s="224"/>
      <c r="E2974" s="224"/>
      <c r="F2974" s="224"/>
      <c r="G2974" s="224"/>
      <c r="H2974" s="224"/>
      <c r="I2974" s="224"/>
      <c r="J2974" s="224"/>
    </row>
    <row r="2975" spans="1:10">
      <c r="A2975" s="223">
        <v>2975</v>
      </c>
      <c r="B2975" s="225" t="s">
        <v>5289</v>
      </c>
      <c r="C2975" s="226" t="s">
        <v>5290</v>
      </c>
      <c r="D2975" s="224"/>
      <c r="E2975" s="224"/>
      <c r="F2975" s="224"/>
      <c r="G2975" s="224"/>
      <c r="H2975" s="224"/>
      <c r="I2975" s="224"/>
      <c r="J2975" s="224"/>
    </row>
    <row r="2976" spans="1:10">
      <c r="A2976" s="223">
        <v>2976</v>
      </c>
      <c r="B2976" s="225" t="s">
        <v>5291</v>
      </c>
      <c r="C2976" s="226" t="s">
        <v>5292</v>
      </c>
      <c r="D2976" s="224"/>
      <c r="E2976" s="224"/>
      <c r="F2976" s="224"/>
      <c r="G2976" s="224"/>
      <c r="H2976" s="224"/>
      <c r="I2976" s="224"/>
      <c r="J2976" s="224"/>
    </row>
    <row r="2977" spans="1:10">
      <c r="A2977" s="223">
        <v>2977</v>
      </c>
      <c r="B2977" s="225" t="s">
        <v>5293</v>
      </c>
      <c r="C2977" s="226" t="s">
        <v>5294</v>
      </c>
      <c r="D2977" s="224"/>
      <c r="E2977" s="224"/>
      <c r="F2977" s="224"/>
      <c r="G2977" s="224"/>
      <c r="H2977" s="224"/>
      <c r="I2977" s="224"/>
      <c r="J2977" s="224"/>
    </row>
    <row r="2978" spans="1:10">
      <c r="A2978" s="223">
        <v>2978</v>
      </c>
      <c r="B2978" s="225" t="s">
        <v>2732</v>
      </c>
      <c r="C2978" s="226" t="s">
        <v>5295</v>
      </c>
      <c r="D2978" s="224"/>
      <c r="E2978" s="224"/>
      <c r="F2978" s="224"/>
      <c r="G2978" s="224"/>
      <c r="H2978" s="224"/>
      <c r="I2978" s="224"/>
      <c r="J2978" s="224"/>
    </row>
    <row r="2979" spans="1:10">
      <c r="A2979" s="223">
        <v>2979</v>
      </c>
      <c r="B2979" s="225" t="s">
        <v>5296</v>
      </c>
      <c r="C2979" s="226" t="s">
        <v>5297</v>
      </c>
      <c r="D2979" s="224"/>
      <c r="E2979" s="224"/>
      <c r="F2979" s="224"/>
      <c r="G2979" s="224"/>
      <c r="H2979" s="224"/>
      <c r="I2979" s="224"/>
      <c r="J2979" s="224"/>
    </row>
    <row r="2980" spans="1:10">
      <c r="A2980" s="223">
        <v>2980</v>
      </c>
      <c r="B2980" s="225" t="s">
        <v>5298</v>
      </c>
      <c r="C2980" s="226" t="s">
        <v>5299</v>
      </c>
      <c r="D2980" s="224"/>
      <c r="E2980" s="224"/>
      <c r="F2980" s="224"/>
      <c r="G2980" s="224"/>
      <c r="H2980" s="224"/>
      <c r="I2980" s="224"/>
      <c r="J2980" s="224"/>
    </row>
    <row r="2981" spans="1:10">
      <c r="A2981" s="223">
        <v>2981</v>
      </c>
      <c r="B2981" s="225" t="s">
        <v>5300</v>
      </c>
      <c r="C2981" s="226" t="s">
        <v>5299</v>
      </c>
      <c r="D2981" s="224"/>
      <c r="E2981" s="224"/>
      <c r="F2981" s="224"/>
      <c r="G2981" s="224"/>
      <c r="H2981" s="224"/>
      <c r="I2981" s="224"/>
      <c r="J2981" s="224"/>
    </row>
    <row r="2982" spans="1:10">
      <c r="A2982" s="223">
        <v>2982</v>
      </c>
      <c r="B2982" s="225" t="s">
        <v>5301</v>
      </c>
      <c r="C2982" s="226" t="s">
        <v>5302</v>
      </c>
      <c r="D2982" s="224"/>
      <c r="E2982" s="224"/>
      <c r="F2982" s="224"/>
      <c r="G2982" s="224"/>
      <c r="H2982" s="224"/>
      <c r="I2982" s="224"/>
      <c r="J2982" s="224"/>
    </row>
    <row r="2983" spans="1:10">
      <c r="A2983" s="223">
        <v>2983</v>
      </c>
      <c r="B2983" s="225" t="s">
        <v>5303</v>
      </c>
      <c r="C2983" s="226" t="s">
        <v>5304</v>
      </c>
      <c r="D2983" s="224"/>
      <c r="E2983" s="224"/>
      <c r="F2983" s="224"/>
      <c r="G2983" s="224"/>
      <c r="H2983" s="224"/>
      <c r="I2983" s="224"/>
      <c r="J2983" s="224"/>
    </row>
    <row r="2984" spans="1:10">
      <c r="A2984" s="223">
        <v>2984</v>
      </c>
      <c r="B2984" s="225" t="s">
        <v>5305</v>
      </c>
      <c r="C2984" s="226" t="s">
        <v>5306</v>
      </c>
      <c r="D2984" s="224"/>
      <c r="E2984" s="224"/>
      <c r="F2984" s="224"/>
      <c r="G2984" s="224"/>
      <c r="H2984" s="224"/>
      <c r="I2984" s="224"/>
      <c r="J2984" s="224"/>
    </row>
    <row r="2985" spans="1:10">
      <c r="A2985" s="223">
        <v>2985</v>
      </c>
      <c r="B2985" s="225" t="s">
        <v>5307</v>
      </c>
      <c r="C2985" s="226" t="s">
        <v>5308</v>
      </c>
      <c r="D2985" s="224"/>
      <c r="E2985" s="224"/>
      <c r="F2985" s="224"/>
      <c r="G2985" s="224"/>
      <c r="H2985" s="224"/>
      <c r="I2985" s="224"/>
      <c r="J2985" s="224"/>
    </row>
    <row r="2986" spans="1:10">
      <c r="A2986" s="223">
        <v>2986</v>
      </c>
      <c r="B2986" s="225" t="s">
        <v>5309</v>
      </c>
      <c r="C2986" s="226" t="s">
        <v>5308</v>
      </c>
      <c r="D2986" s="224"/>
      <c r="E2986" s="224"/>
      <c r="F2986" s="224"/>
      <c r="G2986" s="224"/>
      <c r="H2986" s="224"/>
      <c r="I2986" s="224"/>
      <c r="J2986" s="224"/>
    </row>
    <row r="2987" spans="1:10">
      <c r="A2987" s="223">
        <v>2987</v>
      </c>
      <c r="B2987" s="225" t="s">
        <v>5310</v>
      </c>
      <c r="C2987" s="226" t="s">
        <v>5308</v>
      </c>
      <c r="D2987" s="224"/>
      <c r="E2987" s="224"/>
      <c r="F2987" s="224"/>
      <c r="G2987" s="224"/>
      <c r="H2987" s="224"/>
      <c r="I2987" s="224"/>
      <c r="J2987" s="224"/>
    </row>
    <row r="2988" spans="1:10">
      <c r="A2988" s="223">
        <v>2988</v>
      </c>
      <c r="B2988" s="225" t="s">
        <v>5311</v>
      </c>
      <c r="C2988" s="226" t="s">
        <v>5312</v>
      </c>
      <c r="D2988" s="224"/>
      <c r="E2988" s="224"/>
      <c r="F2988" s="224"/>
      <c r="G2988" s="224"/>
      <c r="H2988" s="224"/>
      <c r="I2988" s="224"/>
      <c r="J2988" s="224"/>
    </row>
    <row r="2989" spans="1:10">
      <c r="A2989" s="223">
        <v>2989</v>
      </c>
      <c r="B2989" s="225" t="s">
        <v>5313</v>
      </c>
      <c r="C2989" s="226" t="s">
        <v>5312</v>
      </c>
      <c r="D2989" s="224"/>
      <c r="E2989" s="224"/>
      <c r="F2989" s="224"/>
      <c r="G2989" s="224"/>
      <c r="H2989" s="224"/>
      <c r="I2989" s="224"/>
      <c r="J2989" s="224"/>
    </row>
    <row r="2990" spans="1:10">
      <c r="A2990" s="223">
        <v>2990</v>
      </c>
      <c r="B2990" s="225" t="s">
        <v>5314</v>
      </c>
      <c r="C2990" s="226" t="s">
        <v>5312</v>
      </c>
      <c r="D2990" s="224"/>
      <c r="E2990" s="224"/>
      <c r="F2990" s="224"/>
      <c r="G2990" s="224"/>
      <c r="H2990" s="224"/>
      <c r="I2990" s="224"/>
      <c r="J2990" s="224"/>
    </row>
    <row r="2991" spans="1:10">
      <c r="A2991" s="223">
        <v>2991</v>
      </c>
      <c r="B2991" s="225" t="s">
        <v>5315</v>
      </c>
      <c r="C2991" s="226" t="s">
        <v>5316</v>
      </c>
      <c r="D2991" s="224"/>
      <c r="E2991" s="224"/>
      <c r="F2991" s="224"/>
      <c r="G2991" s="224"/>
      <c r="H2991" s="224"/>
      <c r="I2991" s="224"/>
      <c r="J2991" s="224"/>
    </row>
    <row r="2992" spans="1:10">
      <c r="A2992" s="223">
        <v>2992</v>
      </c>
      <c r="B2992" s="225" t="s">
        <v>5317</v>
      </c>
      <c r="C2992" s="226" t="s">
        <v>5316</v>
      </c>
      <c r="D2992" s="224"/>
      <c r="E2992" s="224"/>
      <c r="F2992" s="224"/>
      <c r="G2992" s="224"/>
      <c r="H2992" s="224"/>
      <c r="I2992" s="224"/>
      <c r="J2992" s="224"/>
    </row>
    <row r="2993" spans="1:10">
      <c r="A2993" s="223">
        <v>2993</v>
      </c>
      <c r="B2993" s="225" t="s">
        <v>5318</v>
      </c>
      <c r="C2993" s="226" t="s">
        <v>5316</v>
      </c>
      <c r="D2993" s="224"/>
      <c r="E2993" s="224"/>
      <c r="F2993" s="224"/>
      <c r="G2993" s="224"/>
      <c r="H2993" s="224"/>
      <c r="I2993" s="224"/>
      <c r="J2993" s="224"/>
    </row>
    <row r="2994" spans="1:10">
      <c r="A2994" s="223">
        <v>2994</v>
      </c>
      <c r="B2994" s="225" t="s">
        <v>5319</v>
      </c>
      <c r="C2994" s="226" t="s">
        <v>2733</v>
      </c>
      <c r="D2994" s="224"/>
      <c r="E2994" s="224"/>
      <c r="F2994" s="224"/>
      <c r="G2994" s="224"/>
      <c r="H2994" s="224"/>
      <c r="I2994" s="224"/>
      <c r="J2994" s="224"/>
    </row>
    <row r="2995" spans="1:10">
      <c r="A2995" s="223">
        <v>2995</v>
      </c>
      <c r="B2995" s="225" t="s">
        <v>5320</v>
      </c>
      <c r="C2995" s="226" t="s">
        <v>5321</v>
      </c>
      <c r="D2995" s="224"/>
      <c r="E2995" s="224"/>
      <c r="F2995" s="224"/>
      <c r="G2995" s="224"/>
      <c r="H2995" s="224"/>
      <c r="I2995" s="224"/>
      <c r="J2995" s="224"/>
    </row>
    <row r="2996" spans="1:10" ht="25.5">
      <c r="A2996" s="223">
        <v>2996</v>
      </c>
      <c r="B2996" s="225" t="s">
        <v>5322</v>
      </c>
      <c r="C2996" s="226" t="s">
        <v>5323</v>
      </c>
      <c r="D2996" s="224"/>
      <c r="E2996" s="224"/>
      <c r="F2996" s="224"/>
      <c r="G2996" s="224"/>
      <c r="H2996" s="224"/>
      <c r="I2996" s="224"/>
      <c r="J2996" s="224"/>
    </row>
    <row r="2997" spans="1:10">
      <c r="A2997" s="223">
        <v>2997</v>
      </c>
      <c r="B2997" s="225" t="s">
        <v>5324</v>
      </c>
      <c r="C2997" s="226" t="s">
        <v>5325</v>
      </c>
      <c r="D2997" s="224"/>
      <c r="E2997" s="224"/>
      <c r="F2997" s="224"/>
      <c r="G2997" s="224"/>
      <c r="H2997" s="224"/>
      <c r="I2997" s="224"/>
      <c r="J2997" s="224"/>
    </row>
    <row r="2998" spans="1:10">
      <c r="A2998" s="223">
        <v>2998</v>
      </c>
      <c r="B2998" s="225" t="s">
        <v>5326</v>
      </c>
      <c r="C2998" s="226" t="s">
        <v>5325</v>
      </c>
      <c r="D2998" s="224"/>
      <c r="E2998" s="224"/>
      <c r="F2998" s="224"/>
      <c r="G2998" s="224"/>
      <c r="H2998" s="224"/>
      <c r="I2998" s="224"/>
      <c r="J2998" s="224"/>
    </row>
    <row r="2999" spans="1:10">
      <c r="A2999" s="223">
        <v>2999</v>
      </c>
      <c r="B2999" s="225" t="s">
        <v>5327</v>
      </c>
      <c r="C2999" s="226" t="s">
        <v>5325</v>
      </c>
      <c r="D2999" s="224"/>
      <c r="E2999" s="224"/>
      <c r="F2999" s="224"/>
      <c r="G2999" s="224"/>
      <c r="H2999" s="224"/>
      <c r="I2999" s="224"/>
      <c r="J2999" s="224"/>
    </row>
    <row r="3000" spans="1:10">
      <c r="A3000" s="223">
        <v>3000</v>
      </c>
      <c r="B3000" s="225" t="s">
        <v>5328</v>
      </c>
      <c r="C3000" s="226" t="s">
        <v>5329</v>
      </c>
      <c r="D3000" s="224"/>
      <c r="E3000" s="224"/>
      <c r="F3000" s="224"/>
      <c r="G3000" s="224"/>
      <c r="H3000" s="224"/>
      <c r="I3000" s="224"/>
      <c r="J3000" s="224"/>
    </row>
    <row r="3001" spans="1:10">
      <c r="A3001" s="223">
        <v>3001</v>
      </c>
      <c r="B3001" s="225" t="s">
        <v>5330</v>
      </c>
      <c r="C3001" s="226" t="s">
        <v>5329</v>
      </c>
      <c r="D3001" s="224"/>
      <c r="E3001" s="224"/>
      <c r="F3001" s="224"/>
      <c r="G3001" s="224"/>
      <c r="H3001" s="224"/>
      <c r="I3001" s="224"/>
      <c r="J3001" s="224"/>
    </row>
    <row r="3002" spans="1:10">
      <c r="A3002" s="223">
        <v>3002</v>
      </c>
      <c r="B3002" s="225" t="s">
        <v>5331</v>
      </c>
      <c r="C3002" s="226" t="s">
        <v>2734</v>
      </c>
      <c r="D3002" s="224"/>
      <c r="E3002" s="224"/>
      <c r="F3002" s="224"/>
      <c r="G3002" s="224"/>
      <c r="H3002" s="224"/>
      <c r="I3002" s="224"/>
      <c r="J3002" s="224"/>
    </row>
    <row r="3003" spans="1:10">
      <c r="A3003" s="223">
        <v>3003</v>
      </c>
      <c r="B3003" s="225" t="s">
        <v>5332</v>
      </c>
      <c r="C3003" s="226" t="s">
        <v>5333</v>
      </c>
      <c r="D3003" s="224"/>
      <c r="E3003" s="224"/>
      <c r="F3003" s="224"/>
      <c r="G3003" s="224"/>
      <c r="H3003" s="224"/>
      <c r="I3003" s="224"/>
      <c r="J3003" s="224"/>
    </row>
    <row r="3004" spans="1:10">
      <c r="A3004" s="223">
        <v>3004</v>
      </c>
      <c r="B3004" s="225" t="s">
        <v>2735</v>
      </c>
      <c r="C3004" s="226" t="s">
        <v>5334</v>
      </c>
      <c r="D3004" s="224"/>
      <c r="E3004" s="224"/>
      <c r="F3004" s="224"/>
      <c r="G3004" s="224"/>
      <c r="H3004" s="224"/>
      <c r="I3004" s="224"/>
      <c r="J3004" s="224"/>
    </row>
    <row r="3005" spans="1:10">
      <c r="A3005" s="223">
        <v>3005</v>
      </c>
      <c r="B3005" s="225" t="s">
        <v>5335</v>
      </c>
      <c r="C3005" s="226" t="s">
        <v>5336</v>
      </c>
      <c r="D3005" s="224"/>
      <c r="E3005" s="224"/>
      <c r="F3005" s="224"/>
      <c r="G3005" s="224"/>
      <c r="H3005" s="224"/>
      <c r="I3005" s="224"/>
      <c r="J3005" s="224"/>
    </row>
    <row r="3006" spans="1:10">
      <c r="A3006" s="223">
        <v>3006</v>
      </c>
      <c r="B3006" s="225" t="s">
        <v>5337</v>
      </c>
      <c r="C3006" s="226" t="s">
        <v>5338</v>
      </c>
      <c r="D3006" s="224"/>
      <c r="E3006" s="224"/>
      <c r="F3006" s="224"/>
      <c r="G3006" s="224"/>
      <c r="H3006" s="224"/>
      <c r="I3006" s="224"/>
      <c r="J3006" s="224"/>
    </row>
    <row r="3007" spans="1:10">
      <c r="A3007" s="223">
        <v>3007</v>
      </c>
      <c r="B3007" s="225" t="s">
        <v>5339</v>
      </c>
      <c r="C3007" s="226" t="s">
        <v>5338</v>
      </c>
      <c r="D3007" s="224"/>
      <c r="E3007" s="224"/>
      <c r="F3007" s="224"/>
      <c r="G3007" s="224"/>
      <c r="H3007" s="224"/>
      <c r="I3007" s="224"/>
      <c r="J3007" s="224"/>
    </row>
    <row r="3008" spans="1:10">
      <c r="A3008" s="223">
        <v>3008</v>
      </c>
      <c r="B3008" s="225" t="s">
        <v>5340</v>
      </c>
      <c r="C3008" s="226" t="s">
        <v>5338</v>
      </c>
      <c r="D3008" s="224"/>
      <c r="E3008" s="224"/>
      <c r="F3008" s="224"/>
      <c r="G3008" s="224"/>
      <c r="H3008" s="224"/>
      <c r="I3008" s="224"/>
      <c r="J3008" s="224"/>
    </row>
    <row r="3009" spans="1:10">
      <c r="A3009" s="223">
        <v>3009</v>
      </c>
      <c r="B3009" s="225" t="s">
        <v>5341</v>
      </c>
      <c r="C3009" s="226" t="s">
        <v>5342</v>
      </c>
      <c r="D3009" s="224"/>
      <c r="E3009" s="224"/>
      <c r="F3009" s="224"/>
      <c r="G3009" s="224"/>
      <c r="H3009" s="224"/>
      <c r="I3009" s="224"/>
      <c r="J3009" s="224"/>
    </row>
    <row r="3010" spans="1:10">
      <c r="A3010" s="223">
        <v>3010</v>
      </c>
      <c r="B3010" s="225" t="s">
        <v>5343</v>
      </c>
      <c r="C3010" s="226" t="s">
        <v>5342</v>
      </c>
      <c r="D3010" s="224"/>
      <c r="E3010" s="224"/>
      <c r="F3010" s="224"/>
      <c r="G3010" s="224"/>
      <c r="H3010" s="224"/>
      <c r="I3010" s="224"/>
      <c r="J3010" s="224"/>
    </row>
    <row r="3011" spans="1:10">
      <c r="A3011" s="223">
        <v>3011</v>
      </c>
      <c r="B3011" s="225" t="s">
        <v>5344</v>
      </c>
      <c r="C3011" s="226" t="s">
        <v>5342</v>
      </c>
      <c r="D3011" s="224"/>
      <c r="E3011" s="224"/>
      <c r="F3011" s="224"/>
      <c r="G3011" s="224"/>
      <c r="H3011" s="224"/>
      <c r="I3011" s="224"/>
      <c r="J3011" s="224"/>
    </row>
    <row r="3012" spans="1:10">
      <c r="A3012" s="223">
        <v>3012</v>
      </c>
      <c r="B3012" s="225" t="s">
        <v>5345</v>
      </c>
      <c r="C3012" s="226" t="s">
        <v>5346</v>
      </c>
      <c r="D3012" s="224"/>
      <c r="E3012" s="224"/>
      <c r="F3012" s="224"/>
      <c r="G3012" s="224"/>
      <c r="H3012" s="224"/>
      <c r="I3012" s="224"/>
      <c r="J3012" s="224"/>
    </row>
    <row r="3013" spans="1:10">
      <c r="A3013" s="223">
        <v>3013</v>
      </c>
      <c r="B3013" s="225" t="s">
        <v>5347</v>
      </c>
      <c r="C3013" s="226" t="s">
        <v>5348</v>
      </c>
      <c r="D3013" s="224"/>
      <c r="E3013" s="224"/>
      <c r="F3013" s="224"/>
      <c r="G3013" s="224"/>
      <c r="H3013" s="224"/>
      <c r="I3013" s="224"/>
      <c r="J3013" s="224"/>
    </row>
    <row r="3014" spans="1:10">
      <c r="A3014" s="223">
        <v>3014</v>
      </c>
      <c r="B3014" s="225" t="s">
        <v>5349</v>
      </c>
      <c r="C3014" s="226" t="s">
        <v>5348</v>
      </c>
      <c r="D3014" s="224"/>
      <c r="E3014" s="224"/>
      <c r="F3014" s="224"/>
      <c r="G3014" s="224"/>
      <c r="H3014" s="224"/>
      <c r="I3014" s="224"/>
      <c r="J3014" s="224"/>
    </row>
    <row r="3015" spans="1:10">
      <c r="A3015" s="223">
        <v>3015</v>
      </c>
      <c r="B3015" s="225" t="s">
        <v>5350</v>
      </c>
      <c r="C3015" s="226" t="s">
        <v>5348</v>
      </c>
      <c r="D3015" s="224"/>
      <c r="E3015" s="224"/>
      <c r="F3015" s="224"/>
      <c r="G3015" s="224"/>
      <c r="H3015" s="224"/>
      <c r="I3015" s="224"/>
      <c r="J3015" s="224"/>
    </row>
    <row r="3016" spans="1:10">
      <c r="A3016" s="223">
        <v>3016</v>
      </c>
      <c r="B3016" s="225" t="s">
        <v>5351</v>
      </c>
      <c r="C3016" s="226" t="s">
        <v>5352</v>
      </c>
      <c r="D3016" s="224"/>
      <c r="E3016" s="224"/>
      <c r="F3016" s="224"/>
      <c r="G3016" s="224"/>
      <c r="H3016" s="224"/>
      <c r="I3016" s="224"/>
      <c r="J3016" s="224"/>
    </row>
    <row r="3017" spans="1:10">
      <c r="A3017" s="223">
        <v>3017</v>
      </c>
      <c r="B3017" s="225" t="s">
        <v>5353</v>
      </c>
      <c r="C3017" s="226" t="s">
        <v>5352</v>
      </c>
      <c r="D3017" s="224"/>
      <c r="E3017" s="224"/>
      <c r="F3017" s="224"/>
      <c r="G3017" s="224"/>
      <c r="H3017" s="224"/>
      <c r="I3017" s="224"/>
      <c r="J3017" s="224"/>
    </row>
    <row r="3018" spans="1:10">
      <c r="A3018" s="223">
        <v>3018</v>
      </c>
      <c r="B3018" s="225" t="s">
        <v>5354</v>
      </c>
      <c r="C3018" s="226" t="s">
        <v>5352</v>
      </c>
      <c r="D3018" s="224"/>
      <c r="E3018" s="224"/>
      <c r="F3018" s="224"/>
      <c r="G3018" s="224"/>
      <c r="H3018" s="224"/>
      <c r="I3018" s="224"/>
      <c r="J3018" s="224"/>
    </row>
    <row r="3019" spans="1:10">
      <c r="A3019" s="223">
        <v>3019</v>
      </c>
      <c r="B3019" s="225" t="s">
        <v>5355</v>
      </c>
      <c r="C3019" s="226" t="s">
        <v>5356</v>
      </c>
      <c r="D3019" s="224"/>
      <c r="E3019" s="224"/>
      <c r="F3019" s="224"/>
      <c r="G3019" s="224"/>
      <c r="H3019" s="224"/>
      <c r="I3019" s="224"/>
      <c r="J3019" s="224"/>
    </row>
    <row r="3020" spans="1:10">
      <c r="A3020" s="223">
        <v>3020</v>
      </c>
      <c r="B3020" s="225" t="s">
        <v>5357</v>
      </c>
      <c r="C3020" s="226" t="s">
        <v>5356</v>
      </c>
      <c r="D3020" s="224"/>
      <c r="E3020" s="224"/>
      <c r="F3020" s="224"/>
      <c r="G3020" s="224"/>
      <c r="H3020" s="224"/>
      <c r="I3020" s="224"/>
      <c r="J3020" s="224"/>
    </row>
    <row r="3021" spans="1:10">
      <c r="A3021" s="223">
        <v>3021</v>
      </c>
      <c r="B3021" s="225" t="s">
        <v>5358</v>
      </c>
      <c r="C3021" s="226" t="s">
        <v>5356</v>
      </c>
      <c r="D3021" s="224"/>
      <c r="E3021" s="224"/>
      <c r="F3021" s="224"/>
      <c r="G3021" s="224"/>
      <c r="H3021" s="224"/>
      <c r="I3021" s="224"/>
      <c r="J3021" s="224"/>
    </row>
    <row r="3022" spans="1:10">
      <c r="A3022" s="223">
        <v>3022</v>
      </c>
      <c r="B3022" s="225" t="s">
        <v>5359</v>
      </c>
      <c r="C3022" s="226" t="s">
        <v>5360</v>
      </c>
      <c r="D3022" s="224"/>
      <c r="E3022" s="224"/>
      <c r="F3022" s="224"/>
      <c r="G3022" s="224"/>
      <c r="H3022" s="224"/>
      <c r="I3022" s="224"/>
      <c r="J3022" s="224"/>
    </row>
    <row r="3023" spans="1:10" ht="25.5">
      <c r="A3023" s="223">
        <v>3023</v>
      </c>
      <c r="B3023" s="225" t="s">
        <v>5361</v>
      </c>
      <c r="C3023" s="226" t="s">
        <v>5362</v>
      </c>
      <c r="D3023" s="224"/>
      <c r="E3023" s="224"/>
      <c r="F3023" s="224"/>
      <c r="G3023" s="224"/>
      <c r="H3023" s="224"/>
      <c r="I3023" s="224"/>
      <c r="J3023" s="224"/>
    </row>
    <row r="3024" spans="1:10">
      <c r="A3024" s="223">
        <v>3024</v>
      </c>
      <c r="B3024" s="225" t="s">
        <v>5363</v>
      </c>
      <c r="C3024" s="226" t="s">
        <v>5364</v>
      </c>
      <c r="D3024" s="224"/>
      <c r="E3024" s="224"/>
      <c r="F3024" s="224"/>
      <c r="G3024" s="224"/>
      <c r="H3024" s="224"/>
      <c r="I3024" s="224"/>
      <c r="J3024" s="224"/>
    </row>
    <row r="3025" spans="1:10">
      <c r="A3025" s="223">
        <v>3025</v>
      </c>
      <c r="B3025" s="225" t="s">
        <v>5365</v>
      </c>
      <c r="C3025" s="226" t="s">
        <v>5366</v>
      </c>
      <c r="D3025" s="224"/>
      <c r="E3025" s="224"/>
      <c r="F3025" s="224"/>
      <c r="G3025" s="224"/>
      <c r="H3025" s="224"/>
      <c r="I3025" s="224"/>
      <c r="J3025" s="224"/>
    </row>
    <row r="3026" spans="1:10">
      <c r="A3026" s="223">
        <v>3026</v>
      </c>
      <c r="B3026" s="225" t="s">
        <v>5367</v>
      </c>
      <c r="C3026" s="226" t="s">
        <v>5368</v>
      </c>
      <c r="D3026" s="224"/>
      <c r="E3026" s="224"/>
      <c r="F3026" s="224"/>
      <c r="G3026" s="224"/>
      <c r="H3026" s="224"/>
      <c r="I3026" s="224"/>
      <c r="J3026" s="224"/>
    </row>
    <row r="3027" spans="1:10">
      <c r="A3027" s="223">
        <v>3027</v>
      </c>
      <c r="B3027" s="225" t="s">
        <v>5369</v>
      </c>
      <c r="C3027" s="226" t="s">
        <v>5368</v>
      </c>
      <c r="D3027" s="224"/>
      <c r="E3027" s="224"/>
      <c r="F3027" s="224"/>
      <c r="G3027" s="224"/>
      <c r="H3027" s="224"/>
      <c r="I3027" s="224"/>
      <c r="J3027" s="224"/>
    </row>
    <row r="3028" spans="1:10">
      <c r="A3028" s="223">
        <v>3028</v>
      </c>
      <c r="B3028" s="225" t="s">
        <v>5370</v>
      </c>
      <c r="C3028" s="226" t="s">
        <v>5368</v>
      </c>
      <c r="D3028" s="224"/>
      <c r="E3028" s="224"/>
      <c r="F3028" s="224"/>
      <c r="G3028" s="224"/>
      <c r="H3028" s="224"/>
      <c r="I3028" s="224"/>
      <c r="J3028" s="224"/>
    </row>
    <row r="3029" spans="1:10">
      <c r="A3029" s="223">
        <v>3029</v>
      </c>
      <c r="B3029" s="225" t="s">
        <v>5371</v>
      </c>
      <c r="C3029" s="226" t="s">
        <v>5372</v>
      </c>
      <c r="D3029" s="224"/>
      <c r="E3029" s="224"/>
      <c r="F3029" s="224"/>
      <c r="G3029" s="224"/>
      <c r="H3029" s="224"/>
      <c r="I3029" s="224"/>
      <c r="J3029" s="224"/>
    </row>
    <row r="3030" spans="1:10">
      <c r="A3030" s="223">
        <v>3030</v>
      </c>
      <c r="B3030" s="225" t="s">
        <v>5373</v>
      </c>
      <c r="C3030" s="226" t="s">
        <v>5372</v>
      </c>
      <c r="D3030" s="224"/>
      <c r="E3030" s="224"/>
      <c r="F3030" s="224"/>
      <c r="G3030" s="224"/>
      <c r="H3030" s="224"/>
      <c r="I3030" s="224"/>
      <c r="J3030" s="224"/>
    </row>
    <row r="3031" spans="1:10">
      <c r="A3031" s="223">
        <v>3031</v>
      </c>
      <c r="B3031" s="225" t="s">
        <v>5374</v>
      </c>
      <c r="C3031" s="226" t="s">
        <v>5372</v>
      </c>
      <c r="D3031" s="224"/>
      <c r="E3031" s="224"/>
      <c r="F3031" s="224"/>
      <c r="G3031" s="224"/>
      <c r="H3031" s="224"/>
      <c r="I3031" s="224"/>
      <c r="J3031" s="224"/>
    </row>
    <row r="3032" spans="1:10">
      <c r="A3032" s="223">
        <v>3032</v>
      </c>
      <c r="B3032" s="225" t="s">
        <v>2736</v>
      </c>
      <c r="C3032" s="226" t="s">
        <v>5375</v>
      </c>
      <c r="D3032" s="224"/>
      <c r="E3032" s="224"/>
      <c r="F3032" s="224"/>
      <c r="G3032" s="224"/>
      <c r="H3032" s="224"/>
      <c r="I3032" s="224"/>
      <c r="J3032" s="224"/>
    </row>
    <row r="3033" spans="1:10">
      <c r="A3033" s="223">
        <v>3033</v>
      </c>
      <c r="B3033" s="225" t="s">
        <v>2737</v>
      </c>
      <c r="C3033" s="226" t="s">
        <v>5375</v>
      </c>
      <c r="D3033" s="224"/>
      <c r="E3033" s="224"/>
      <c r="F3033" s="224"/>
      <c r="G3033" s="224"/>
      <c r="H3033" s="224"/>
      <c r="I3033" s="224"/>
      <c r="J3033" s="224"/>
    </row>
    <row r="3034" spans="1:10">
      <c r="A3034" s="223">
        <v>3034</v>
      </c>
      <c r="B3034" s="225" t="s">
        <v>2738</v>
      </c>
      <c r="C3034" s="226" t="s">
        <v>5375</v>
      </c>
      <c r="D3034" s="224"/>
      <c r="E3034" s="224"/>
      <c r="F3034" s="224"/>
      <c r="G3034" s="224"/>
      <c r="H3034" s="224"/>
      <c r="I3034" s="224"/>
      <c r="J3034" s="224"/>
    </row>
    <row r="3035" spans="1:10">
      <c r="A3035" s="223">
        <v>3035</v>
      </c>
      <c r="B3035" s="225" t="s">
        <v>2739</v>
      </c>
      <c r="C3035" s="226" t="s">
        <v>5375</v>
      </c>
      <c r="D3035" s="224"/>
      <c r="E3035" s="224"/>
      <c r="F3035" s="224"/>
      <c r="G3035" s="224"/>
      <c r="H3035" s="224"/>
      <c r="I3035" s="224"/>
      <c r="J3035" s="224"/>
    </row>
    <row r="3036" spans="1:10" ht="25.5">
      <c r="A3036" s="223">
        <v>3036</v>
      </c>
      <c r="B3036" s="225" t="s">
        <v>2740</v>
      </c>
      <c r="C3036" s="226" t="s">
        <v>2741</v>
      </c>
      <c r="D3036" s="224"/>
      <c r="E3036" s="224"/>
      <c r="F3036" s="224"/>
      <c r="G3036" s="224"/>
      <c r="H3036" s="224"/>
      <c r="I3036" s="224"/>
      <c r="J3036" s="224"/>
    </row>
    <row r="3037" spans="1:10">
      <c r="A3037" s="223">
        <v>3037</v>
      </c>
      <c r="B3037" s="225" t="s">
        <v>2742</v>
      </c>
      <c r="C3037" s="226" t="s">
        <v>5376</v>
      </c>
      <c r="D3037" s="224"/>
      <c r="E3037" s="224"/>
      <c r="F3037" s="224"/>
      <c r="G3037" s="224"/>
      <c r="H3037" s="224"/>
      <c r="I3037" s="224"/>
      <c r="J3037" s="224"/>
    </row>
    <row r="3038" spans="1:10">
      <c r="A3038" s="223">
        <v>3038</v>
      </c>
      <c r="B3038" s="225" t="s">
        <v>2743</v>
      </c>
      <c r="C3038" s="226" t="s">
        <v>5377</v>
      </c>
      <c r="D3038" s="224"/>
      <c r="E3038" s="224"/>
      <c r="F3038" s="224"/>
      <c r="G3038" s="224"/>
      <c r="H3038" s="224"/>
      <c r="I3038" s="224"/>
      <c r="J3038" s="224"/>
    </row>
    <row r="3039" spans="1:10">
      <c r="A3039" s="223">
        <v>3039</v>
      </c>
      <c r="B3039" s="225" t="s">
        <v>2744</v>
      </c>
      <c r="C3039" s="226" t="s">
        <v>5378</v>
      </c>
      <c r="D3039" s="224"/>
      <c r="E3039" s="224"/>
      <c r="F3039" s="224"/>
      <c r="G3039" s="224"/>
      <c r="H3039" s="224"/>
      <c r="I3039" s="224"/>
      <c r="J3039" s="224"/>
    </row>
    <row r="3040" spans="1:10">
      <c r="A3040" s="223">
        <v>3040</v>
      </c>
      <c r="B3040" s="225" t="s">
        <v>2745</v>
      </c>
      <c r="C3040" s="226" t="s">
        <v>2746</v>
      </c>
      <c r="D3040" s="224"/>
      <c r="E3040" s="224"/>
      <c r="F3040" s="224"/>
      <c r="G3040" s="224"/>
      <c r="H3040" s="224"/>
      <c r="I3040" s="224"/>
      <c r="J3040" s="224"/>
    </row>
    <row r="3041" spans="1:10">
      <c r="A3041" s="223">
        <v>3041</v>
      </c>
      <c r="B3041" s="225" t="s">
        <v>2747</v>
      </c>
      <c r="C3041" s="226" t="s">
        <v>2749</v>
      </c>
      <c r="D3041" s="224"/>
      <c r="E3041" s="224"/>
      <c r="F3041" s="224"/>
      <c r="G3041" s="224"/>
      <c r="H3041" s="224"/>
      <c r="I3041" s="224"/>
      <c r="J3041" s="224"/>
    </row>
    <row r="3042" spans="1:10">
      <c r="A3042" s="223">
        <v>3042</v>
      </c>
      <c r="B3042" s="225" t="s">
        <v>2748</v>
      </c>
      <c r="C3042" s="226" t="s">
        <v>2749</v>
      </c>
      <c r="D3042" s="224"/>
      <c r="E3042" s="224"/>
      <c r="F3042" s="224"/>
      <c r="G3042" s="224"/>
      <c r="H3042" s="224"/>
      <c r="I3042" s="224"/>
      <c r="J3042" s="224"/>
    </row>
    <row r="3043" spans="1:10">
      <c r="A3043" s="223">
        <v>3043</v>
      </c>
      <c r="B3043" s="225" t="s">
        <v>2750</v>
      </c>
      <c r="C3043" s="226" t="s">
        <v>5379</v>
      </c>
      <c r="D3043" s="224"/>
      <c r="E3043" s="224"/>
      <c r="F3043" s="224"/>
      <c r="G3043" s="224"/>
      <c r="H3043" s="224"/>
      <c r="I3043" s="224"/>
      <c r="J3043" s="224"/>
    </row>
    <row r="3044" spans="1:10">
      <c r="A3044" s="223">
        <v>3044</v>
      </c>
      <c r="B3044" s="225" t="s">
        <v>2751</v>
      </c>
      <c r="C3044" s="226" t="s">
        <v>5379</v>
      </c>
      <c r="D3044" s="224"/>
      <c r="E3044" s="224"/>
      <c r="F3044" s="224"/>
      <c r="G3044" s="224"/>
      <c r="H3044" s="224"/>
      <c r="I3044" s="224"/>
      <c r="J3044" s="224"/>
    </row>
    <row r="3045" spans="1:10">
      <c r="A3045" s="223">
        <v>3045</v>
      </c>
      <c r="B3045" s="225" t="s">
        <v>2752</v>
      </c>
      <c r="C3045" s="226" t="s">
        <v>5380</v>
      </c>
      <c r="D3045" s="224"/>
      <c r="E3045" s="224"/>
      <c r="F3045" s="224"/>
      <c r="G3045" s="224"/>
      <c r="H3045" s="224"/>
      <c r="I3045" s="224"/>
      <c r="J3045" s="224"/>
    </row>
    <row r="3046" spans="1:10">
      <c r="A3046" s="223">
        <v>3046</v>
      </c>
      <c r="B3046" s="225" t="s">
        <v>2753</v>
      </c>
      <c r="C3046" s="226" t="s">
        <v>5380</v>
      </c>
      <c r="D3046" s="224"/>
      <c r="E3046" s="224"/>
      <c r="F3046" s="224"/>
      <c r="G3046" s="224"/>
      <c r="H3046" s="224"/>
      <c r="I3046" s="224"/>
      <c r="J3046" s="224"/>
    </row>
    <row r="3047" spans="1:10">
      <c r="A3047" s="223">
        <v>3047</v>
      </c>
      <c r="B3047" s="225" t="s">
        <v>2754</v>
      </c>
      <c r="C3047" s="226" t="s">
        <v>5380</v>
      </c>
      <c r="D3047" s="224"/>
      <c r="E3047" s="224"/>
      <c r="F3047" s="224"/>
      <c r="G3047" s="224"/>
      <c r="H3047" s="224"/>
      <c r="I3047" s="224"/>
      <c r="J3047" s="224"/>
    </row>
    <row r="3048" spans="1:10">
      <c r="A3048" s="223">
        <v>3048</v>
      </c>
      <c r="B3048" s="225" t="s">
        <v>2755</v>
      </c>
      <c r="C3048" s="226" t="s">
        <v>5381</v>
      </c>
      <c r="D3048" s="224"/>
      <c r="E3048" s="224"/>
      <c r="F3048" s="224"/>
      <c r="G3048" s="224"/>
      <c r="H3048" s="224"/>
      <c r="I3048" s="224"/>
      <c r="J3048" s="224"/>
    </row>
    <row r="3049" spans="1:10">
      <c r="A3049" s="223">
        <v>3049</v>
      </c>
      <c r="B3049" s="225" t="s">
        <v>2756</v>
      </c>
      <c r="C3049" s="226" t="s">
        <v>5381</v>
      </c>
      <c r="D3049" s="224"/>
      <c r="E3049" s="224"/>
      <c r="F3049" s="224"/>
      <c r="G3049" s="224"/>
      <c r="H3049" s="224"/>
      <c r="I3049" s="224"/>
      <c r="J3049" s="224"/>
    </row>
    <row r="3050" spans="1:10">
      <c r="A3050" s="223">
        <v>3050</v>
      </c>
      <c r="B3050" s="225" t="s">
        <v>5382</v>
      </c>
      <c r="C3050" s="226" t="s">
        <v>5383</v>
      </c>
      <c r="D3050" s="224"/>
      <c r="E3050" s="224"/>
      <c r="F3050" s="224"/>
      <c r="G3050" s="224"/>
      <c r="H3050" s="224"/>
      <c r="I3050" s="224"/>
      <c r="J3050" s="224"/>
    </row>
    <row r="3051" spans="1:10">
      <c r="A3051" s="223">
        <v>3051</v>
      </c>
      <c r="B3051" s="225" t="s">
        <v>5384</v>
      </c>
      <c r="C3051" s="226" t="s">
        <v>5385</v>
      </c>
      <c r="D3051" s="224"/>
      <c r="E3051" s="224"/>
      <c r="F3051" s="224"/>
      <c r="G3051" s="224"/>
      <c r="H3051" s="224"/>
      <c r="I3051" s="224"/>
      <c r="J3051" s="224"/>
    </row>
    <row r="3052" spans="1:10">
      <c r="A3052" s="223">
        <v>3052</v>
      </c>
      <c r="B3052" s="225" t="s">
        <v>2757</v>
      </c>
      <c r="C3052" s="226" t="s">
        <v>5386</v>
      </c>
      <c r="D3052" s="224"/>
      <c r="E3052" s="224"/>
      <c r="F3052" s="224"/>
      <c r="G3052" s="224"/>
      <c r="H3052" s="224"/>
      <c r="I3052" s="224"/>
      <c r="J3052" s="224"/>
    </row>
    <row r="3053" spans="1:10">
      <c r="A3053" s="223">
        <v>3053</v>
      </c>
      <c r="B3053" s="225" t="s">
        <v>2758</v>
      </c>
      <c r="C3053" s="226" t="s">
        <v>5387</v>
      </c>
      <c r="D3053" s="224"/>
      <c r="E3053" s="224"/>
      <c r="F3053" s="224"/>
      <c r="G3053" s="224"/>
      <c r="H3053" s="224"/>
      <c r="I3053" s="224"/>
      <c r="J3053" s="224"/>
    </row>
    <row r="3054" spans="1:10">
      <c r="A3054" s="223">
        <v>3054</v>
      </c>
      <c r="B3054" s="225" t="s">
        <v>2759</v>
      </c>
      <c r="C3054" s="226" t="s">
        <v>5387</v>
      </c>
      <c r="D3054" s="224"/>
      <c r="E3054" s="224"/>
      <c r="F3054" s="224"/>
      <c r="G3054" s="224"/>
      <c r="H3054" s="224"/>
      <c r="I3054" s="224"/>
      <c r="J3054" s="224"/>
    </row>
    <row r="3055" spans="1:10">
      <c r="A3055" s="223">
        <v>3055</v>
      </c>
      <c r="B3055" s="225" t="s">
        <v>2760</v>
      </c>
      <c r="C3055" s="226" t="s">
        <v>5388</v>
      </c>
      <c r="D3055" s="224"/>
      <c r="E3055" s="224"/>
      <c r="F3055" s="224"/>
      <c r="G3055" s="224"/>
      <c r="H3055" s="224"/>
      <c r="I3055" s="224"/>
      <c r="J3055" s="224"/>
    </row>
    <row r="3056" spans="1:10">
      <c r="A3056" s="223">
        <v>3056</v>
      </c>
      <c r="B3056" s="225" t="s">
        <v>2761</v>
      </c>
      <c r="C3056" s="226" t="s">
        <v>5389</v>
      </c>
      <c r="D3056" s="224"/>
      <c r="E3056" s="224"/>
      <c r="F3056" s="224"/>
      <c r="G3056" s="224"/>
      <c r="H3056" s="224"/>
      <c r="I3056" s="224"/>
      <c r="J3056" s="224"/>
    </row>
    <row r="3057" spans="1:10">
      <c r="A3057" s="223">
        <v>3057</v>
      </c>
      <c r="B3057" s="225" t="s">
        <v>2762</v>
      </c>
      <c r="C3057" s="226" t="s">
        <v>5390</v>
      </c>
      <c r="D3057" s="224"/>
      <c r="E3057" s="224"/>
      <c r="F3057" s="224"/>
      <c r="G3057" s="224"/>
      <c r="H3057" s="224"/>
      <c r="I3057" s="224"/>
      <c r="J3057" s="224"/>
    </row>
    <row r="3058" spans="1:10">
      <c r="A3058" s="223">
        <v>3058</v>
      </c>
      <c r="B3058" s="225" t="s">
        <v>5391</v>
      </c>
      <c r="C3058" s="226" t="s">
        <v>5392</v>
      </c>
      <c r="D3058" s="224"/>
      <c r="E3058" s="224"/>
      <c r="F3058" s="224"/>
      <c r="G3058" s="224"/>
      <c r="H3058" s="224"/>
      <c r="I3058" s="224"/>
      <c r="J3058" s="224"/>
    </row>
    <row r="3059" spans="1:10">
      <c r="A3059" s="223">
        <v>3059</v>
      </c>
      <c r="B3059" s="225" t="s">
        <v>2763</v>
      </c>
      <c r="C3059" s="226" t="s">
        <v>5393</v>
      </c>
      <c r="D3059" s="224"/>
      <c r="E3059" s="224"/>
      <c r="F3059" s="224"/>
      <c r="G3059" s="224"/>
      <c r="H3059" s="224"/>
      <c r="I3059" s="224"/>
      <c r="J3059" s="224"/>
    </row>
    <row r="3060" spans="1:10">
      <c r="A3060" s="223">
        <v>3060</v>
      </c>
      <c r="B3060" s="225" t="s">
        <v>2764</v>
      </c>
      <c r="C3060" s="226" t="s">
        <v>5394</v>
      </c>
      <c r="D3060" s="224"/>
      <c r="E3060" s="224"/>
      <c r="F3060" s="224"/>
      <c r="G3060" s="224"/>
      <c r="H3060" s="224"/>
      <c r="I3060" s="224"/>
      <c r="J3060" s="224"/>
    </row>
    <row r="3061" spans="1:10">
      <c r="A3061" s="223">
        <v>3061</v>
      </c>
      <c r="B3061" s="225" t="s">
        <v>2765</v>
      </c>
      <c r="C3061" s="226" t="s">
        <v>5395</v>
      </c>
      <c r="D3061" s="224"/>
      <c r="E3061" s="224"/>
      <c r="F3061" s="224"/>
      <c r="G3061" s="224"/>
      <c r="H3061" s="224"/>
      <c r="I3061" s="224"/>
      <c r="J3061" s="224"/>
    </row>
    <row r="3062" spans="1:10">
      <c r="A3062" s="223">
        <v>3062</v>
      </c>
      <c r="B3062" s="225" t="s">
        <v>2766</v>
      </c>
      <c r="C3062" s="226" t="s">
        <v>5395</v>
      </c>
      <c r="D3062" s="224"/>
      <c r="E3062" s="224"/>
      <c r="F3062" s="224"/>
      <c r="G3062" s="224"/>
      <c r="H3062" s="224"/>
      <c r="I3062" s="224"/>
      <c r="J3062" s="224"/>
    </row>
    <row r="3063" spans="1:10">
      <c r="A3063" s="223">
        <v>3063</v>
      </c>
      <c r="B3063" s="225" t="s">
        <v>2767</v>
      </c>
      <c r="C3063" s="226" t="s">
        <v>5395</v>
      </c>
      <c r="D3063" s="224"/>
      <c r="E3063" s="224"/>
      <c r="F3063" s="224"/>
      <c r="G3063" s="224"/>
      <c r="H3063" s="224"/>
      <c r="I3063" s="224"/>
      <c r="J3063" s="224"/>
    </row>
    <row r="3064" spans="1:10">
      <c r="A3064" s="223">
        <v>3064</v>
      </c>
      <c r="B3064" s="225" t="s">
        <v>2768</v>
      </c>
      <c r="C3064" s="226" t="s">
        <v>5396</v>
      </c>
      <c r="D3064" s="224"/>
      <c r="E3064" s="224"/>
      <c r="F3064" s="224"/>
      <c r="G3064" s="224"/>
      <c r="H3064" s="224"/>
      <c r="I3064" s="224"/>
      <c r="J3064" s="224"/>
    </row>
    <row r="3065" spans="1:10">
      <c r="A3065" s="223">
        <v>3065</v>
      </c>
      <c r="B3065" s="225" t="s">
        <v>2769</v>
      </c>
      <c r="C3065" s="226" t="s">
        <v>5397</v>
      </c>
      <c r="D3065" s="224"/>
      <c r="E3065" s="224"/>
      <c r="F3065" s="224"/>
      <c r="G3065" s="224"/>
      <c r="H3065" s="224"/>
      <c r="I3065" s="224"/>
      <c r="J3065" s="224"/>
    </row>
    <row r="3066" spans="1:10">
      <c r="A3066" s="223">
        <v>3066</v>
      </c>
      <c r="B3066" s="225" t="s">
        <v>2770</v>
      </c>
      <c r="C3066" s="226" t="s">
        <v>5397</v>
      </c>
      <c r="D3066" s="224"/>
      <c r="E3066" s="224"/>
      <c r="F3066" s="224"/>
      <c r="G3066" s="224"/>
      <c r="H3066" s="224"/>
      <c r="I3066" s="224"/>
      <c r="J3066" s="224"/>
    </row>
    <row r="3067" spans="1:10">
      <c r="A3067" s="223">
        <v>3067</v>
      </c>
      <c r="B3067" s="225" t="s">
        <v>2771</v>
      </c>
      <c r="C3067" s="226" t="s">
        <v>5398</v>
      </c>
      <c r="D3067" s="224"/>
      <c r="E3067" s="224"/>
      <c r="F3067" s="224"/>
      <c r="G3067" s="224"/>
      <c r="H3067" s="224"/>
      <c r="I3067" s="224"/>
      <c r="J3067" s="224"/>
    </row>
    <row r="3068" spans="1:10">
      <c r="A3068" s="223">
        <v>3068</v>
      </c>
      <c r="B3068" s="225" t="s">
        <v>2772</v>
      </c>
      <c r="C3068" s="226" t="s">
        <v>5398</v>
      </c>
      <c r="D3068" s="224"/>
      <c r="E3068" s="224"/>
      <c r="F3068" s="224"/>
      <c r="G3068" s="224"/>
      <c r="H3068" s="224"/>
      <c r="I3068" s="224"/>
      <c r="J3068" s="224"/>
    </row>
    <row r="3069" spans="1:10" ht="25.5">
      <c r="A3069" s="223">
        <v>3069</v>
      </c>
      <c r="B3069" s="225" t="s">
        <v>2773</v>
      </c>
      <c r="C3069" s="226" t="s">
        <v>5399</v>
      </c>
      <c r="D3069" s="224"/>
      <c r="E3069" s="224"/>
      <c r="F3069" s="224"/>
      <c r="G3069" s="224"/>
      <c r="H3069" s="224"/>
      <c r="I3069" s="224"/>
      <c r="J3069" s="224"/>
    </row>
    <row r="3070" spans="1:10" ht="25.5">
      <c r="A3070" s="223">
        <v>3070</v>
      </c>
      <c r="B3070" s="225" t="s">
        <v>2774</v>
      </c>
      <c r="C3070" s="226" t="s">
        <v>5399</v>
      </c>
      <c r="D3070" s="224"/>
      <c r="E3070" s="224"/>
      <c r="F3070" s="224"/>
      <c r="G3070" s="224"/>
      <c r="H3070" s="224"/>
      <c r="I3070" s="224"/>
      <c r="J3070" s="224"/>
    </row>
    <row r="3071" spans="1:10">
      <c r="A3071" s="223">
        <v>3071</v>
      </c>
      <c r="B3071" s="225" t="s">
        <v>2775</v>
      </c>
      <c r="C3071" s="226" t="s">
        <v>5400</v>
      </c>
      <c r="D3071" s="224"/>
      <c r="E3071" s="224"/>
      <c r="F3071" s="224"/>
      <c r="G3071" s="224"/>
      <c r="H3071" s="224"/>
      <c r="I3071" s="224"/>
      <c r="J3071" s="224"/>
    </row>
    <row r="3072" spans="1:10">
      <c r="A3072" s="223">
        <v>3072</v>
      </c>
      <c r="B3072" s="225" t="s">
        <v>5401</v>
      </c>
      <c r="C3072" s="226" t="s">
        <v>5402</v>
      </c>
      <c r="D3072" s="224"/>
      <c r="E3072" s="224"/>
      <c r="F3072" s="224"/>
      <c r="G3072" s="224"/>
      <c r="H3072" s="224"/>
      <c r="I3072" s="224"/>
      <c r="J3072" s="224"/>
    </row>
    <row r="3073" spans="1:10">
      <c r="A3073" s="223">
        <v>3073</v>
      </c>
      <c r="B3073" s="225" t="s">
        <v>5403</v>
      </c>
      <c r="C3073" s="226" t="s">
        <v>5404</v>
      </c>
      <c r="D3073" s="224"/>
      <c r="E3073" s="224"/>
      <c r="F3073" s="224"/>
      <c r="G3073" s="224"/>
      <c r="H3073" s="224"/>
      <c r="I3073" s="224"/>
      <c r="J3073" s="224"/>
    </row>
    <row r="3074" spans="1:10">
      <c r="A3074" s="223">
        <v>3074</v>
      </c>
      <c r="B3074" s="225" t="s">
        <v>2776</v>
      </c>
      <c r="C3074" s="226" t="s">
        <v>5405</v>
      </c>
      <c r="D3074" s="224"/>
      <c r="E3074" s="224"/>
      <c r="F3074" s="224"/>
      <c r="G3074" s="224"/>
      <c r="H3074" s="224"/>
      <c r="I3074" s="224"/>
      <c r="J3074" s="224"/>
    </row>
    <row r="3075" spans="1:10">
      <c r="A3075" s="223">
        <v>3075</v>
      </c>
      <c r="B3075" s="225" t="s">
        <v>2777</v>
      </c>
      <c r="C3075" s="226" t="s">
        <v>5406</v>
      </c>
      <c r="D3075" s="224"/>
      <c r="E3075" s="224"/>
      <c r="F3075" s="224"/>
      <c r="G3075" s="224"/>
      <c r="H3075" s="224"/>
      <c r="I3075" s="224"/>
      <c r="J3075" s="224"/>
    </row>
    <row r="3076" spans="1:10">
      <c r="A3076" s="223">
        <v>3076</v>
      </c>
      <c r="B3076" s="225" t="s">
        <v>2778</v>
      </c>
      <c r="C3076" s="226" t="s">
        <v>5407</v>
      </c>
      <c r="D3076" s="224"/>
      <c r="E3076" s="224"/>
      <c r="F3076" s="224"/>
      <c r="G3076" s="224"/>
      <c r="H3076" s="224"/>
      <c r="I3076" s="224"/>
      <c r="J3076" s="224"/>
    </row>
    <row r="3077" spans="1:10">
      <c r="A3077" s="223">
        <v>3077</v>
      </c>
      <c r="B3077" s="225" t="s">
        <v>2779</v>
      </c>
      <c r="C3077" s="226" t="s">
        <v>5407</v>
      </c>
      <c r="D3077" s="224"/>
      <c r="E3077" s="224"/>
      <c r="F3077" s="224"/>
      <c r="G3077" s="224"/>
      <c r="H3077" s="224"/>
      <c r="I3077" s="224"/>
      <c r="J3077" s="224"/>
    </row>
    <row r="3078" spans="1:10">
      <c r="A3078" s="223">
        <v>3078</v>
      </c>
      <c r="B3078" s="225" t="s">
        <v>2780</v>
      </c>
      <c r="C3078" s="226" t="s">
        <v>5407</v>
      </c>
      <c r="D3078" s="224"/>
      <c r="E3078" s="224"/>
      <c r="F3078" s="224"/>
      <c r="G3078" s="224"/>
      <c r="H3078" s="224"/>
      <c r="I3078" s="224"/>
      <c r="J3078" s="224"/>
    </row>
    <row r="3079" spans="1:10">
      <c r="A3079" s="223">
        <v>3079</v>
      </c>
      <c r="B3079" s="225" t="s">
        <v>2781</v>
      </c>
      <c r="C3079" s="226" t="s">
        <v>5408</v>
      </c>
      <c r="D3079" s="224"/>
      <c r="E3079" s="224"/>
      <c r="F3079" s="224"/>
      <c r="G3079" s="224"/>
      <c r="H3079" s="224"/>
      <c r="I3079" s="224"/>
      <c r="J3079" s="224"/>
    </row>
    <row r="3080" spans="1:10">
      <c r="A3080" s="223">
        <v>3080</v>
      </c>
      <c r="B3080" s="225" t="s">
        <v>2782</v>
      </c>
      <c r="C3080" s="226" t="s">
        <v>5409</v>
      </c>
      <c r="D3080" s="224"/>
      <c r="E3080" s="224"/>
      <c r="F3080" s="224"/>
      <c r="G3080" s="224"/>
      <c r="H3080" s="224"/>
      <c r="I3080" s="224"/>
      <c r="J3080" s="224"/>
    </row>
    <row r="3081" spans="1:10">
      <c r="A3081" s="223">
        <v>3081</v>
      </c>
      <c r="B3081" s="225" t="s">
        <v>2783</v>
      </c>
      <c r="C3081" s="226" t="s">
        <v>5409</v>
      </c>
      <c r="D3081" s="224"/>
      <c r="E3081" s="224"/>
      <c r="F3081" s="224"/>
      <c r="G3081" s="224"/>
      <c r="H3081" s="224"/>
      <c r="I3081" s="224"/>
      <c r="J3081" s="224"/>
    </row>
    <row r="3082" spans="1:10">
      <c r="A3082" s="223">
        <v>3082</v>
      </c>
      <c r="B3082" s="225" t="s">
        <v>2784</v>
      </c>
      <c r="C3082" s="226" t="s">
        <v>2785</v>
      </c>
      <c r="D3082" s="224"/>
      <c r="E3082" s="224"/>
      <c r="F3082" s="224"/>
      <c r="G3082" s="224"/>
      <c r="H3082" s="224"/>
      <c r="I3082" s="224"/>
      <c r="J3082" s="224"/>
    </row>
    <row r="3083" spans="1:10">
      <c r="A3083" s="223">
        <v>3083</v>
      </c>
      <c r="B3083" s="225" t="s">
        <v>2786</v>
      </c>
      <c r="C3083" s="226" t="s">
        <v>2785</v>
      </c>
      <c r="D3083" s="224"/>
      <c r="E3083" s="224"/>
      <c r="F3083" s="224"/>
      <c r="G3083" s="224"/>
      <c r="H3083" s="224"/>
      <c r="I3083" s="224"/>
      <c r="J3083" s="224"/>
    </row>
    <row r="3084" spans="1:10">
      <c r="A3084" s="223">
        <v>3084</v>
      </c>
      <c r="B3084" s="225" t="s">
        <v>2787</v>
      </c>
      <c r="C3084" s="226" t="s">
        <v>5410</v>
      </c>
      <c r="D3084" s="224"/>
      <c r="E3084" s="224"/>
      <c r="F3084" s="224"/>
      <c r="G3084" s="224"/>
      <c r="H3084" s="224"/>
      <c r="I3084" s="224"/>
      <c r="J3084" s="224"/>
    </row>
    <row r="3085" spans="1:10">
      <c r="A3085" s="223">
        <v>3085</v>
      </c>
      <c r="B3085" s="225" t="s">
        <v>2788</v>
      </c>
      <c r="C3085" s="226" t="s">
        <v>5410</v>
      </c>
      <c r="D3085" s="224"/>
      <c r="E3085" s="224"/>
      <c r="F3085" s="224"/>
      <c r="G3085" s="224"/>
      <c r="H3085" s="224"/>
      <c r="I3085" s="224"/>
      <c r="J3085" s="224"/>
    </row>
    <row r="3086" spans="1:10">
      <c r="A3086" s="223">
        <v>3086</v>
      </c>
      <c r="B3086" s="225" t="s">
        <v>2789</v>
      </c>
      <c r="C3086" s="226" t="s">
        <v>5410</v>
      </c>
      <c r="D3086" s="224"/>
      <c r="E3086" s="224"/>
      <c r="F3086" s="224"/>
      <c r="G3086" s="224"/>
      <c r="H3086" s="224"/>
      <c r="I3086" s="224"/>
      <c r="J3086" s="224"/>
    </row>
    <row r="3087" spans="1:10">
      <c r="A3087" s="223">
        <v>3087</v>
      </c>
      <c r="B3087" s="225" t="s">
        <v>2790</v>
      </c>
      <c r="C3087" s="226" t="s">
        <v>5410</v>
      </c>
      <c r="D3087" s="224"/>
      <c r="E3087" s="224"/>
      <c r="F3087" s="224"/>
      <c r="G3087" s="224"/>
      <c r="H3087" s="224"/>
      <c r="I3087" s="224"/>
      <c r="J3087" s="224"/>
    </row>
    <row r="3088" spans="1:10">
      <c r="A3088" s="223">
        <v>3088</v>
      </c>
      <c r="B3088" s="225" t="s">
        <v>2791</v>
      </c>
      <c r="C3088" s="226" t="s">
        <v>5411</v>
      </c>
      <c r="D3088" s="224"/>
      <c r="E3088" s="224"/>
      <c r="F3088" s="224"/>
      <c r="G3088" s="224"/>
      <c r="H3088" s="224"/>
      <c r="I3088" s="224"/>
      <c r="J3088" s="224"/>
    </row>
    <row r="3089" spans="1:10">
      <c r="A3089" s="223">
        <v>3089</v>
      </c>
      <c r="B3089" s="225" t="s">
        <v>2792</v>
      </c>
      <c r="C3089" s="226" t="s">
        <v>5412</v>
      </c>
      <c r="D3089" s="224"/>
      <c r="E3089" s="224"/>
      <c r="F3089" s="224"/>
      <c r="G3089" s="224"/>
      <c r="H3089" s="224"/>
      <c r="I3089" s="224"/>
      <c r="J3089" s="224"/>
    </row>
    <row r="3090" spans="1:10">
      <c r="A3090" s="223">
        <v>3090</v>
      </c>
      <c r="B3090" s="225" t="s">
        <v>2793</v>
      </c>
      <c r="C3090" s="226" t="s">
        <v>5412</v>
      </c>
      <c r="D3090" s="224"/>
      <c r="E3090" s="224"/>
      <c r="F3090" s="224"/>
      <c r="G3090" s="224"/>
      <c r="H3090" s="224"/>
      <c r="I3090" s="224"/>
      <c r="J3090" s="224"/>
    </row>
    <row r="3091" spans="1:10">
      <c r="A3091" s="223">
        <v>3091</v>
      </c>
      <c r="B3091" s="225" t="s">
        <v>2794</v>
      </c>
      <c r="C3091" s="226" t="s">
        <v>5412</v>
      </c>
      <c r="D3091" s="224"/>
      <c r="E3091" s="224"/>
      <c r="F3091" s="224"/>
      <c r="G3091" s="224"/>
      <c r="H3091" s="224"/>
      <c r="I3091" s="224"/>
      <c r="J3091" s="224"/>
    </row>
    <row r="3092" spans="1:10">
      <c r="A3092" s="223">
        <v>3092</v>
      </c>
      <c r="B3092" s="225" t="s">
        <v>2795</v>
      </c>
      <c r="C3092" s="226" t="s">
        <v>5413</v>
      </c>
      <c r="D3092" s="224"/>
      <c r="E3092" s="224"/>
      <c r="F3092" s="224"/>
      <c r="G3092" s="224"/>
      <c r="H3092" s="224"/>
      <c r="I3092" s="224"/>
      <c r="J3092" s="224"/>
    </row>
    <row r="3093" spans="1:10">
      <c r="A3093" s="223">
        <v>3093</v>
      </c>
      <c r="B3093" s="225" t="s">
        <v>2796</v>
      </c>
      <c r="C3093" s="226" t="s">
        <v>5413</v>
      </c>
      <c r="D3093" s="224"/>
      <c r="E3093" s="224"/>
      <c r="F3093" s="224"/>
      <c r="G3093" s="224"/>
      <c r="H3093" s="224"/>
      <c r="I3093" s="224"/>
      <c r="J3093" s="224"/>
    </row>
    <row r="3094" spans="1:10">
      <c r="A3094" s="223">
        <v>3094</v>
      </c>
      <c r="B3094" s="225" t="s">
        <v>2797</v>
      </c>
      <c r="C3094" s="226" t="s">
        <v>5413</v>
      </c>
      <c r="D3094" s="224"/>
      <c r="E3094" s="224"/>
      <c r="F3094" s="224"/>
      <c r="G3094" s="224"/>
      <c r="H3094" s="224"/>
      <c r="I3094" s="224"/>
      <c r="J3094" s="224"/>
    </row>
    <row r="3095" spans="1:10">
      <c r="A3095" s="223">
        <v>3095</v>
      </c>
      <c r="B3095" s="225" t="s">
        <v>2798</v>
      </c>
      <c r="C3095" s="226" t="s">
        <v>5414</v>
      </c>
      <c r="D3095" s="224"/>
      <c r="E3095" s="224"/>
      <c r="F3095" s="224"/>
      <c r="G3095" s="224"/>
      <c r="H3095" s="224"/>
      <c r="I3095" s="224"/>
      <c r="J3095" s="224"/>
    </row>
    <row r="3096" spans="1:10" ht="25.5">
      <c r="A3096" s="223">
        <v>3096</v>
      </c>
      <c r="B3096" s="225" t="s">
        <v>2799</v>
      </c>
      <c r="C3096" s="226" t="s">
        <v>5415</v>
      </c>
      <c r="D3096" s="224"/>
      <c r="E3096" s="224"/>
      <c r="F3096" s="224"/>
      <c r="G3096" s="224"/>
      <c r="H3096" s="224"/>
      <c r="I3096" s="224"/>
      <c r="J3096" s="224"/>
    </row>
    <row r="3097" spans="1:10" ht="25.5">
      <c r="A3097" s="223">
        <v>3097</v>
      </c>
      <c r="B3097" s="225" t="s">
        <v>2800</v>
      </c>
      <c r="C3097" s="226" t="s">
        <v>5415</v>
      </c>
      <c r="D3097" s="224"/>
      <c r="E3097" s="224"/>
      <c r="F3097" s="224"/>
      <c r="G3097" s="224"/>
      <c r="H3097" s="224"/>
      <c r="I3097" s="224"/>
      <c r="J3097" s="224"/>
    </row>
    <row r="3098" spans="1:10">
      <c r="A3098" s="223">
        <v>3098</v>
      </c>
      <c r="B3098" s="225" t="s">
        <v>2801</v>
      </c>
      <c r="C3098" s="226" t="s">
        <v>5416</v>
      </c>
      <c r="D3098" s="224"/>
      <c r="E3098" s="224"/>
      <c r="F3098" s="224"/>
      <c r="G3098" s="224"/>
      <c r="H3098" s="224"/>
      <c r="I3098" s="224"/>
      <c r="J3098" s="224"/>
    </row>
    <row r="3099" spans="1:10">
      <c r="A3099" s="223">
        <v>3099</v>
      </c>
      <c r="B3099" s="225" t="s">
        <v>2802</v>
      </c>
      <c r="C3099" s="226" t="s">
        <v>5416</v>
      </c>
      <c r="D3099" s="224"/>
      <c r="E3099" s="224"/>
      <c r="F3099" s="224"/>
      <c r="G3099" s="224"/>
      <c r="H3099" s="224"/>
      <c r="I3099" s="224"/>
      <c r="J3099" s="224"/>
    </row>
    <row r="3100" spans="1:10">
      <c r="A3100" s="223">
        <v>3100</v>
      </c>
      <c r="B3100" s="225" t="s">
        <v>2803</v>
      </c>
      <c r="C3100" s="226" t="s">
        <v>5417</v>
      </c>
      <c r="D3100" s="224"/>
      <c r="E3100" s="224"/>
      <c r="F3100" s="224"/>
      <c r="G3100" s="224"/>
      <c r="H3100" s="224"/>
      <c r="I3100" s="224"/>
      <c r="J3100" s="224"/>
    </row>
    <row r="3101" spans="1:10">
      <c r="A3101" s="223">
        <v>3101</v>
      </c>
      <c r="B3101" s="225" t="s">
        <v>2804</v>
      </c>
      <c r="C3101" s="226" t="s">
        <v>5417</v>
      </c>
      <c r="D3101" s="224"/>
      <c r="E3101" s="224"/>
      <c r="F3101" s="224"/>
      <c r="G3101" s="224"/>
      <c r="H3101" s="224"/>
      <c r="I3101" s="224"/>
      <c r="J3101" s="224"/>
    </row>
    <row r="3102" spans="1:10">
      <c r="A3102" s="223">
        <v>3102</v>
      </c>
      <c r="B3102" s="225" t="s">
        <v>2805</v>
      </c>
      <c r="C3102" s="226" t="s">
        <v>5418</v>
      </c>
      <c r="D3102" s="224"/>
      <c r="E3102" s="224"/>
      <c r="F3102" s="224"/>
      <c r="G3102" s="224"/>
      <c r="H3102" s="224"/>
      <c r="I3102" s="224"/>
      <c r="J3102" s="224"/>
    </row>
    <row r="3103" spans="1:10">
      <c r="A3103" s="223">
        <v>3103</v>
      </c>
      <c r="B3103" s="225" t="s">
        <v>2806</v>
      </c>
      <c r="C3103" s="226" t="s">
        <v>5418</v>
      </c>
      <c r="D3103" s="224"/>
      <c r="E3103" s="224"/>
      <c r="F3103" s="224"/>
      <c r="G3103" s="224"/>
      <c r="H3103" s="224"/>
      <c r="I3103" s="224"/>
      <c r="J3103" s="224"/>
    </row>
    <row r="3104" spans="1:10">
      <c r="A3104" s="223">
        <v>3104</v>
      </c>
      <c r="B3104" s="225" t="s">
        <v>2807</v>
      </c>
      <c r="C3104" s="226" t="s">
        <v>5419</v>
      </c>
      <c r="D3104" s="224"/>
      <c r="E3104" s="224"/>
      <c r="F3104" s="224"/>
      <c r="G3104" s="224"/>
      <c r="H3104" s="224"/>
      <c r="I3104" s="224"/>
      <c r="J3104" s="224"/>
    </row>
    <row r="3105" spans="1:10">
      <c r="A3105" s="223">
        <v>3105</v>
      </c>
      <c r="B3105" s="225" t="s">
        <v>2808</v>
      </c>
      <c r="C3105" s="226" t="s">
        <v>5419</v>
      </c>
      <c r="D3105" s="224"/>
      <c r="E3105" s="224"/>
      <c r="F3105" s="224"/>
      <c r="G3105" s="224"/>
      <c r="H3105" s="224"/>
      <c r="I3105" s="224"/>
      <c r="J3105" s="224"/>
    </row>
    <row r="3106" spans="1:10" ht="25.5">
      <c r="A3106" s="223">
        <v>3106</v>
      </c>
      <c r="B3106" s="225" t="s">
        <v>2809</v>
      </c>
      <c r="C3106" s="226" t="s">
        <v>5420</v>
      </c>
      <c r="D3106" s="224"/>
      <c r="E3106" s="224"/>
      <c r="F3106" s="224"/>
      <c r="G3106" s="224"/>
      <c r="H3106" s="224"/>
      <c r="I3106" s="224"/>
      <c r="J3106" s="224"/>
    </row>
    <row r="3107" spans="1:10" ht="25.5">
      <c r="A3107" s="223">
        <v>3107</v>
      </c>
      <c r="B3107" s="225" t="s">
        <v>2810</v>
      </c>
      <c r="C3107" s="226" t="s">
        <v>5420</v>
      </c>
      <c r="D3107" s="224"/>
      <c r="E3107" s="224"/>
      <c r="F3107" s="224"/>
      <c r="G3107" s="224"/>
      <c r="H3107" s="224"/>
      <c r="I3107" s="224"/>
      <c r="J3107" s="224"/>
    </row>
    <row r="3108" spans="1:10">
      <c r="A3108" s="223">
        <v>3108</v>
      </c>
      <c r="B3108" s="225" t="s">
        <v>2811</v>
      </c>
      <c r="C3108" s="226" t="s">
        <v>5421</v>
      </c>
      <c r="D3108" s="224"/>
      <c r="E3108" s="224"/>
      <c r="F3108" s="224"/>
      <c r="G3108" s="224"/>
      <c r="H3108" s="224"/>
      <c r="I3108" s="224"/>
      <c r="J3108" s="224"/>
    </row>
    <row r="3109" spans="1:10">
      <c r="A3109" s="223">
        <v>3109</v>
      </c>
      <c r="B3109" s="225" t="s">
        <v>2812</v>
      </c>
      <c r="C3109" s="226" t="s">
        <v>5421</v>
      </c>
      <c r="D3109" s="224"/>
      <c r="E3109" s="224"/>
      <c r="F3109" s="224"/>
      <c r="G3109" s="224"/>
      <c r="H3109" s="224"/>
      <c r="I3109" s="224"/>
      <c r="J3109" s="224"/>
    </row>
    <row r="3110" spans="1:10" ht="25.5">
      <c r="A3110" s="223">
        <v>3110</v>
      </c>
      <c r="B3110" s="225" t="s">
        <v>2813</v>
      </c>
      <c r="C3110" s="226" t="s">
        <v>5422</v>
      </c>
      <c r="D3110" s="224"/>
      <c r="E3110" s="224"/>
      <c r="F3110" s="224"/>
      <c r="G3110" s="224"/>
      <c r="H3110" s="224"/>
      <c r="I3110" s="224"/>
      <c r="J3110" s="224"/>
    </row>
    <row r="3111" spans="1:10">
      <c r="A3111" s="223">
        <v>3111</v>
      </c>
      <c r="B3111" s="225" t="s">
        <v>2814</v>
      </c>
      <c r="C3111" s="226" t="s">
        <v>5423</v>
      </c>
      <c r="D3111" s="224"/>
      <c r="E3111" s="224"/>
      <c r="F3111" s="224"/>
      <c r="G3111" s="224"/>
      <c r="H3111" s="224"/>
      <c r="I3111" s="224"/>
      <c r="J3111" s="224"/>
    </row>
    <row r="3112" spans="1:10">
      <c r="A3112" s="223">
        <v>3112</v>
      </c>
      <c r="B3112" s="225" t="s">
        <v>5424</v>
      </c>
      <c r="C3112" s="226" t="s">
        <v>5423</v>
      </c>
      <c r="D3112" s="224"/>
      <c r="E3112" s="224"/>
      <c r="F3112" s="224"/>
      <c r="G3112" s="224"/>
      <c r="H3112" s="224"/>
      <c r="I3112" s="224"/>
      <c r="J3112" s="224"/>
    </row>
    <row r="3113" spans="1:10">
      <c r="A3113" s="223">
        <v>3113</v>
      </c>
      <c r="B3113" s="225" t="s">
        <v>5425</v>
      </c>
      <c r="C3113" s="226" t="s">
        <v>2815</v>
      </c>
      <c r="D3113" s="224"/>
      <c r="E3113" s="224"/>
      <c r="F3113" s="224"/>
      <c r="G3113" s="224"/>
      <c r="H3113" s="224"/>
      <c r="I3113" s="224"/>
      <c r="J3113" s="224"/>
    </row>
    <row r="3114" spans="1:10">
      <c r="A3114" s="223">
        <v>3114</v>
      </c>
      <c r="B3114" s="225" t="s">
        <v>5426</v>
      </c>
      <c r="C3114" s="226" t="s">
        <v>2815</v>
      </c>
      <c r="D3114" s="224"/>
      <c r="E3114" s="224"/>
      <c r="F3114" s="224"/>
      <c r="G3114" s="224"/>
      <c r="H3114" s="224"/>
      <c r="I3114" s="224"/>
      <c r="J3114" s="224"/>
    </row>
    <row r="3115" spans="1:10">
      <c r="A3115" s="223">
        <v>3115</v>
      </c>
      <c r="B3115" s="225" t="s">
        <v>5427</v>
      </c>
      <c r="C3115" s="226" t="s">
        <v>2816</v>
      </c>
      <c r="D3115" s="224"/>
      <c r="E3115" s="224"/>
      <c r="F3115" s="224"/>
      <c r="G3115" s="224"/>
      <c r="H3115" s="224"/>
      <c r="I3115" s="224"/>
      <c r="J3115" s="224"/>
    </row>
    <row r="3116" spans="1:10">
      <c r="A3116" s="223">
        <v>3116</v>
      </c>
      <c r="B3116" s="225" t="s">
        <v>5428</v>
      </c>
      <c r="C3116" s="226" t="s">
        <v>5429</v>
      </c>
      <c r="D3116" s="224"/>
      <c r="E3116" s="224"/>
      <c r="F3116" s="224"/>
      <c r="G3116" s="224"/>
      <c r="H3116" s="224"/>
      <c r="I3116" s="224"/>
      <c r="J3116" s="224"/>
    </row>
    <row r="3117" spans="1:10">
      <c r="A3117" s="223">
        <v>3117</v>
      </c>
      <c r="B3117" s="225" t="s">
        <v>5430</v>
      </c>
      <c r="C3117" s="226" t="s">
        <v>2817</v>
      </c>
      <c r="D3117" s="224"/>
      <c r="E3117" s="224"/>
      <c r="F3117" s="224"/>
      <c r="G3117" s="224"/>
      <c r="H3117" s="224"/>
      <c r="I3117" s="224"/>
      <c r="J3117" s="224"/>
    </row>
    <row r="3118" spans="1:10">
      <c r="A3118" s="223">
        <v>3118</v>
      </c>
      <c r="B3118" s="225" t="s">
        <v>2818</v>
      </c>
      <c r="C3118" s="226" t="s">
        <v>5431</v>
      </c>
      <c r="D3118" s="224"/>
      <c r="E3118" s="224"/>
      <c r="F3118" s="224"/>
      <c r="G3118" s="224"/>
      <c r="H3118" s="224"/>
      <c r="I3118" s="224"/>
      <c r="J3118" s="224"/>
    </row>
    <row r="3119" spans="1:10">
      <c r="B3119" s="225" t="s">
        <v>2819</v>
      </c>
      <c r="C3119" s="226" t="s">
        <v>5432</v>
      </c>
    </row>
    <row r="3120" spans="1:10">
      <c r="B3120" s="225" t="s">
        <v>2820</v>
      </c>
      <c r="C3120" s="226" t="s">
        <v>5432</v>
      </c>
    </row>
    <row r="3121" spans="2:3">
      <c r="B3121" s="225" t="s">
        <v>2821</v>
      </c>
      <c r="C3121" s="226" t="s">
        <v>5432</v>
      </c>
    </row>
    <row r="3122" spans="2:3" ht="25.5">
      <c r="B3122" s="225" t="s">
        <v>2822</v>
      </c>
      <c r="C3122" s="226" t="s">
        <v>5433</v>
      </c>
    </row>
    <row r="3123" spans="2:3" ht="25.5">
      <c r="B3123" s="225" t="s">
        <v>2823</v>
      </c>
      <c r="C3123" s="226" t="s">
        <v>5433</v>
      </c>
    </row>
    <row r="3124" spans="2:3">
      <c r="B3124" s="225" t="s">
        <v>2824</v>
      </c>
      <c r="C3124" s="226" t="s">
        <v>5434</v>
      </c>
    </row>
    <row r="3125" spans="2:3">
      <c r="B3125" s="225" t="s">
        <v>2825</v>
      </c>
      <c r="C3125" s="226" t="s">
        <v>5435</v>
      </c>
    </row>
    <row r="3126" spans="2:3">
      <c r="B3126" s="225" t="s">
        <v>2826</v>
      </c>
      <c r="C3126" s="226" t="s">
        <v>5436</v>
      </c>
    </row>
    <row r="3127" spans="2:3">
      <c r="B3127" s="225" t="s">
        <v>2827</v>
      </c>
      <c r="C3127" s="226" t="s">
        <v>5436</v>
      </c>
    </row>
    <row r="3128" spans="2:3">
      <c r="B3128" s="225" t="s">
        <v>2828</v>
      </c>
      <c r="C3128" s="226" t="s">
        <v>5436</v>
      </c>
    </row>
    <row r="3129" spans="2:3">
      <c r="B3129" s="225" t="s">
        <v>2829</v>
      </c>
      <c r="C3129" s="226" t="s">
        <v>5437</v>
      </c>
    </row>
    <row r="3130" spans="2:3">
      <c r="B3130" s="225" t="s">
        <v>2830</v>
      </c>
      <c r="C3130" s="226" t="s">
        <v>5437</v>
      </c>
    </row>
    <row r="3131" spans="2:3">
      <c r="B3131" s="225" t="s">
        <v>2831</v>
      </c>
      <c r="C3131" s="226" t="s">
        <v>5438</v>
      </c>
    </row>
    <row r="3132" spans="2:3" ht="25.5">
      <c r="B3132" s="225" t="s">
        <v>5439</v>
      </c>
      <c r="C3132" s="226" t="s">
        <v>5440</v>
      </c>
    </row>
    <row r="3133" spans="2:3">
      <c r="B3133" s="225" t="s">
        <v>2832</v>
      </c>
      <c r="C3133" s="226" t="s">
        <v>5441</v>
      </c>
    </row>
    <row r="3134" spans="2:3">
      <c r="B3134" s="225" t="s">
        <v>2833</v>
      </c>
      <c r="C3134" s="226" t="s">
        <v>5441</v>
      </c>
    </row>
    <row r="3135" spans="2:3">
      <c r="B3135" s="225" t="s">
        <v>2834</v>
      </c>
      <c r="C3135" s="226" t="s">
        <v>5441</v>
      </c>
    </row>
    <row r="3136" spans="2:3">
      <c r="B3136" s="225" t="s">
        <v>2835</v>
      </c>
      <c r="C3136" s="226" t="s">
        <v>5442</v>
      </c>
    </row>
    <row r="3137" spans="2:3">
      <c r="B3137" s="225" t="s">
        <v>5443</v>
      </c>
      <c r="C3137" s="226" t="s">
        <v>5444</v>
      </c>
    </row>
    <row r="3138" spans="2:3">
      <c r="B3138" s="225" t="s">
        <v>5445</v>
      </c>
      <c r="C3138" s="226" t="s">
        <v>5444</v>
      </c>
    </row>
    <row r="3139" spans="2:3" ht="25.5">
      <c r="B3139" s="225" t="s">
        <v>5446</v>
      </c>
      <c r="C3139" s="226" t="s">
        <v>5447</v>
      </c>
    </row>
    <row r="3140" spans="2:3">
      <c r="B3140" s="225" t="s">
        <v>5448</v>
      </c>
      <c r="C3140" s="226" t="s">
        <v>5449</v>
      </c>
    </row>
    <row r="3141" spans="2:3">
      <c r="B3141" s="225" t="s">
        <v>5450</v>
      </c>
      <c r="C3141" s="226" t="s">
        <v>5451</v>
      </c>
    </row>
    <row r="3142" spans="2:3">
      <c r="B3142" s="225" t="s">
        <v>5452</v>
      </c>
      <c r="C3142" s="226" t="s">
        <v>5453</v>
      </c>
    </row>
    <row r="3143" spans="2:3">
      <c r="B3143" s="225" t="s">
        <v>5454</v>
      </c>
      <c r="C3143" s="226" t="s">
        <v>5453</v>
      </c>
    </row>
    <row r="3144" spans="2:3">
      <c r="B3144" s="225" t="s">
        <v>5455</v>
      </c>
      <c r="C3144" s="226" t="s">
        <v>5456</v>
      </c>
    </row>
    <row r="3145" spans="2:3">
      <c r="B3145" s="225" t="s">
        <v>5457</v>
      </c>
      <c r="C3145" s="226" t="s">
        <v>5458</v>
      </c>
    </row>
    <row r="3146" spans="2:3">
      <c r="B3146" s="225" t="s">
        <v>5459</v>
      </c>
      <c r="C3146" s="226" t="s">
        <v>5460</v>
      </c>
    </row>
    <row r="3147" spans="2:3">
      <c r="B3147" s="225" t="s">
        <v>5461</v>
      </c>
      <c r="C3147" s="226" t="s">
        <v>5462</v>
      </c>
    </row>
    <row r="3148" spans="2:3">
      <c r="B3148" s="225" t="s">
        <v>5463</v>
      </c>
      <c r="C3148" s="226" t="s">
        <v>5464</v>
      </c>
    </row>
    <row r="3149" spans="2:3">
      <c r="B3149" s="225" t="s">
        <v>5465</v>
      </c>
      <c r="C3149" s="226" t="s">
        <v>5466</v>
      </c>
    </row>
    <row r="3150" spans="2:3">
      <c r="B3150" s="225" t="s">
        <v>5467</v>
      </c>
      <c r="C3150" s="226" t="s">
        <v>5466</v>
      </c>
    </row>
    <row r="3151" spans="2:3">
      <c r="B3151" s="225" t="s">
        <v>5468</v>
      </c>
      <c r="C3151" s="226" t="s">
        <v>5469</v>
      </c>
    </row>
    <row r="3152" spans="2:3">
      <c r="B3152" s="225" t="s">
        <v>5470</v>
      </c>
      <c r="C3152" s="226" t="s">
        <v>5469</v>
      </c>
    </row>
    <row r="3153" spans="2:3">
      <c r="B3153" s="225" t="s">
        <v>5471</v>
      </c>
      <c r="C3153" s="226" t="s">
        <v>5472</v>
      </c>
    </row>
    <row r="3154" spans="2:3">
      <c r="B3154" s="225" t="s">
        <v>5473</v>
      </c>
      <c r="C3154" s="226" t="s">
        <v>5472</v>
      </c>
    </row>
    <row r="3155" spans="2:3">
      <c r="B3155" s="225" t="s">
        <v>5474</v>
      </c>
      <c r="C3155" s="226" t="s">
        <v>5475</v>
      </c>
    </row>
    <row r="3156" spans="2:3">
      <c r="B3156" s="225" t="s">
        <v>5476</v>
      </c>
      <c r="C3156" s="226" t="s">
        <v>5477</v>
      </c>
    </row>
    <row r="3157" spans="2:3">
      <c r="B3157" s="225" t="s">
        <v>5478</v>
      </c>
      <c r="C3157" s="226" t="s">
        <v>5479</v>
      </c>
    </row>
    <row r="3158" spans="2:3">
      <c r="B3158" s="225" t="s">
        <v>5480</v>
      </c>
      <c r="C3158" s="226" t="s">
        <v>5481</v>
      </c>
    </row>
    <row r="3159" spans="2:3">
      <c r="B3159" s="225" t="s">
        <v>5482</v>
      </c>
      <c r="C3159" s="226" t="s">
        <v>5483</v>
      </c>
    </row>
    <row r="3160" spans="2:3">
      <c r="B3160" s="225" t="s">
        <v>5484</v>
      </c>
      <c r="C3160" s="226" t="s">
        <v>5483</v>
      </c>
    </row>
    <row r="3161" spans="2:3">
      <c r="B3161" s="225" t="s">
        <v>5485</v>
      </c>
      <c r="C3161" s="226" t="s">
        <v>5483</v>
      </c>
    </row>
    <row r="3162" spans="2:3" ht="25.5">
      <c r="B3162" s="225" t="s">
        <v>5486</v>
      </c>
      <c r="C3162" s="226" t="s">
        <v>5487</v>
      </c>
    </row>
    <row r="3163" spans="2:3" ht="25.5">
      <c r="B3163" s="225" t="s">
        <v>5488</v>
      </c>
      <c r="C3163" s="226" t="s">
        <v>5487</v>
      </c>
    </row>
    <row r="3164" spans="2:3" ht="25.5">
      <c r="B3164" s="225" t="s">
        <v>5489</v>
      </c>
      <c r="C3164" s="226" t="s">
        <v>5487</v>
      </c>
    </row>
    <row r="3165" spans="2:3" ht="25.5">
      <c r="B3165" s="225" t="s">
        <v>5490</v>
      </c>
      <c r="C3165" s="226" t="s">
        <v>5487</v>
      </c>
    </row>
    <row r="3166" spans="2:3">
      <c r="B3166" s="225" t="s">
        <v>2836</v>
      </c>
      <c r="C3166" s="226" t="s">
        <v>5491</v>
      </c>
    </row>
    <row r="3167" spans="2:3">
      <c r="B3167" s="225" t="s">
        <v>5492</v>
      </c>
      <c r="C3167" s="226" t="s">
        <v>5493</v>
      </c>
    </row>
    <row r="3168" spans="2:3">
      <c r="B3168" s="225" t="s">
        <v>5494</v>
      </c>
      <c r="C3168" s="226" t="s">
        <v>5493</v>
      </c>
    </row>
    <row r="3169" spans="2:3">
      <c r="B3169" s="225" t="s">
        <v>5495</v>
      </c>
      <c r="C3169" s="226" t="s">
        <v>5496</v>
      </c>
    </row>
    <row r="3170" spans="2:3" ht="25.5">
      <c r="B3170" s="225" t="s">
        <v>5497</v>
      </c>
      <c r="C3170" s="226" t="s">
        <v>5498</v>
      </c>
    </row>
    <row r="3171" spans="2:3" ht="25.5">
      <c r="B3171" s="225" t="s">
        <v>5499</v>
      </c>
      <c r="C3171" s="226" t="s">
        <v>5500</v>
      </c>
    </row>
    <row r="3172" spans="2:3" ht="25.5">
      <c r="B3172" s="225" t="s">
        <v>5501</v>
      </c>
      <c r="C3172" s="226" t="s">
        <v>5502</v>
      </c>
    </row>
    <row r="3173" spans="2:3" ht="25.5">
      <c r="B3173" s="225" t="s">
        <v>5503</v>
      </c>
      <c r="C3173" s="226" t="s">
        <v>5504</v>
      </c>
    </row>
    <row r="3174" spans="2:3">
      <c r="B3174" s="225" t="s">
        <v>5505</v>
      </c>
      <c r="C3174" s="226" t="s">
        <v>5506</v>
      </c>
    </row>
    <row r="3175" spans="2:3" ht="25.5">
      <c r="B3175" s="225" t="s">
        <v>5507</v>
      </c>
      <c r="C3175" s="226" t="s">
        <v>5508</v>
      </c>
    </row>
    <row r="3176" spans="2:3">
      <c r="B3176" s="225" t="s">
        <v>5509</v>
      </c>
      <c r="C3176" s="226" t="s">
        <v>5510</v>
      </c>
    </row>
    <row r="3177" spans="2:3">
      <c r="B3177" s="225" t="s">
        <v>5511</v>
      </c>
      <c r="C3177" s="226" t="s">
        <v>5510</v>
      </c>
    </row>
    <row r="3178" spans="2:3">
      <c r="B3178" s="225" t="s">
        <v>5512</v>
      </c>
      <c r="C3178" s="226" t="s">
        <v>5510</v>
      </c>
    </row>
    <row r="3179" spans="2:3">
      <c r="B3179" s="225" t="s">
        <v>5513</v>
      </c>
      <c r="C3179" s="226" t="s">
        <v>5514</v>
      </c>
    </row>
    <row r="3180" spans="2:3">
      <c r="B3180" s="225" t="s">
        <v>5515</v>
      </c>
      <c r="C3180" s="226" t="s">
        <v>5514</v>
      </c>
    </row>
    <row r="3181" spans="2:3">
      <c r="B3181" s="225" t="s">
        <v>5516</v>
      </c>
      <c r="C3181" s="226" t="s">
        <v>2837</v>
      </c>
    </row>
    <row r="3182" spans="2:3">
      <c r="B3182" s="225" t="s">
        <v>5517</v>
      </c>
      <c r="C3182" s="226" t="s">
        <v>5518</v>
      </c>
    </row>
    <row r="3183" spans="2:3">
      <c r="B3183" s="225" t="s">
        <v>5519</v>
      </c>
      <c r="C3183" s="226" t="s">
        <v>5520</v>
      </c>
    </row>
    <row r="3184" spans="2:3">
      <c r="B3184" s="225" t="s">
        <v>5521</v>
      </c>
      <c r="C3184" s="226" t="s">
        <v>5522</v>
      </c>
    </row>
    <row r="3185" spans="2:3">
      <c r="B3185" s="225" t="s">
        <v>5523</v>
      </c>
      <c r="C3185" s="226" t="s">
        <v>5522</v>
      </c>
    </row>
    <row r="3186" spans="2:3">
      <c r="B3186" s="225" t="s">
        <v>5524</v>
      </c>
      <c r="C3186" s="226" t="s">
        <v>5525</v>
      </c>
    </row>
    <row r="3187" spans="2:3">
      <c r="B3187" s="225" t="s">
        <v>5526</v>
      </c>
      <c r="C3187" s="226" t="s">
        <v>5527</v>
      </c>
    </row>
    <row r="3188" spans="2:3">
      <c r="B3188" s="225" t="s">
        <v>5528</v>
      </c>
      <c r="C3188" s="226" t="s">
        <v>5529</v>
      </c>
    </row>
    <row r="3189" spans="2:3">
      <c r="B3189" s="225" t="s">
        <v>5530</v>
      </c>
      <c r="C3189" s="226" t="s">
        <v>5531</v>
      </c>
    </row>
    <row r="3190" spans="2:3">
      <c r="B3190" s="225" t="s">
        <v>5532</v>
      </c>
      <c r="C3190" s="226" t="s">
        <v>5531</v>
      </c>
    </row>
    <row r="3191" spans="2:3">
      <c r="B3191" s="225" t="s">
        <v>5533</v>
      </c>
      <c r="C3191" s="226" t="s">
        <v>5531</v>
      </c>
    </row>
    <row r="3192" spans="2:3">
      <c r="B3192" s="225" t="s">
        <v>5534</v>
      </c>
      <c r="C3192" s="226" t="s">
        <v>5535</v>
      </c>
    </row>
    <row r="3193" spans="2:3">
      <c r="B3193" s="225" t="s">
        <v>5536</v>
      </c>
      <c r="C3193" s="226" t="s">
        <v>5537</v>
      </c>
    </row>
    <row r="3194" spans="2:3">
      <c r="B3194" s="225" t="s">
        <v>5538</v>
      </c>
      <c r="C3194" s="226" t="s">
        <v>5539</v>
      </c>
    </row>
    <row r="3195" spans="2:3">
      <c r="B3195" s="225" t="s">
        <v>5540</v>
      </c>
      <c r="C3195" s="226" t="s">
        <v>5541</v>
      </c>
    </row>
    <row r="3196" spans="2:3">
      <c r="B3196" s="225" t="s">
        <v>5542</v>
      </c>
      <c r="C3196" s="226" t="s">
        <v>5541</v>
      </c>
    </row>
    <row r="3197" spans="2:3">
      <c r="B3197" s="225" t="s">
        <v>5543</v>
      </c>
      <c r="C3197" s="226" t="s">
        <v>5541</v>
      </c>
    </row>
    <row r="3198" spans="2:3">
      <c r="B3198" s="225" t="s">
        <v>5544</v>
      </c>
      <c r="C3198" s="226" t="s">
        <v>5541</v>
      </c>
    </row>
    <row r="3199" spans="2:3">
      <c r="B3199" s="225" t="s">
        <v>5545</v>
      </c>
      <c r="C3199" s="226" t="s">
        <v>5546</v>
      </c>
    </row>
    <row r="3200" spans="2:3">
      <c r="B3200" s="225" t="s">
        <v>5547</v>
      </c>
      <c r="C3200" s="226" t="s">
        <v>5548</v>
      </c>
    </row>
    <row r="3201" spans="2:3">
      <c r="B3201" s="225" t="s">
        <v>5549</v>
      </c>
      <c r="C3201" s="226" t="s">
        <v>5548</v>
      </c>
    </row>
    <row r="3202" spans="2:3">
      <c r="B3202" s="225" t="s">
        <v>5550</v>
      </c>
      <c r="C3202" s="226" t="s">
        <v>5548</v>
      </c>
    </row>
    <row r="3203" spans="2:3">
      <c r="B3203" s="225" t="s">
        <v>5551</v>
      </c>
      <c r="C3203" s="226" t="s">
        <v>5552</v>
      </c>
    </row>
    <row r="3204" spans="2:3">
      <c r="B3204" s="225" t="s">
        <v>5553</v>
      </c>
      <c r="C3204" s="226" t="s">
        <v>5554</v>
      </c>
    </row>
    <row r="3205" spans="2:3">
      <c r="B3205" s="225" t="s">
        <v>5555</v>
      </c>
      <c r="C3205" s="226" t="s">
        <v>5556</v>
      </c>
    </row>
    <row r="3206" spans="2:3">
      <c r="B3206" s="225" t="s">
        <v>5557</v>
      </c>
      <c r="C3206" s="226" t="s">
        <v>5558</v>
      </c>
    </row>
    <row r="3207" spans="2:3">
      <c r="B3207" s="225" t="s">
        <v>5559</v>
      </c>
      <c r="C3207" s="226" t="s">
        <v>5560</v>
      </c>
    </row>
    <row r="3208" spans="2:3">
      <c r="B3208" s="225" t="s">
        <v>5561</v>
      </c>
      <c r="C3208" s="226" t="s">
        <v>5562</v>
      </c>
    </row>
    <row r="3209" spans="2:3">
      <c r="B3209" s="225" t="s">
        <v>5563</v>
      </c>
      <c r="C3209" s="226" t="s">
        <v>5564</v>
      </c>
    </row>
    <row r="3210" spans="2:3">
      <c r="B3210" s="225" t="s">
        <v>5565</v>
      </c>
      <c r="C3210" s="226" t="s">
        <v>5566</v>
      </c>
    </row>
    <row r="3211" spans="2:3">
      <c r="B3211" s="225" t="s">
        <v>5567</v>
      </c>
      <c r="C3211" s="226" t="s">
        <v>5568</v>
      </c>
    </row>
    <row r="3212" spans="2:3">
      <c r="B3212" s="225" t="s">
        <v>5569</v>
      </c>
      <c r="C3212" s="226" t="s">
        <v>5570</v>
      </c>
    </row>
    <row r="3213" spans="2:3">
      <c r="B3213" s="225" t="s">
        <v>5571</v>
      </c>
      <c r="C3213" s="226" t="s">
        <v>5572</v>
      </c>
    </row>
    <row r="3214" spans="2:3">
      <c r="B3214" s="225" t="s">
        <v>5573</v>
      </c>
      <c r="C3214" s="226" t="s">
        <v>5574</v>
      </c>
    </row>
    <row r="3215" spans="2:3">
      <c r="B3215" s="225" t="s">
        <v>5575</v>
      </c>
      <c r="C3215" s="226" t="s">
        <v>5576</v>
      </c>
    </row>
    <row r="3216" spans="2:3">
      <c r="B3216" s="225" t="s">
        <v>2838</v>
      </c>
      <c r="C3216" s="226" t="s">
        <v>2841</v>
      </c>
    </row>
    <row r="3217" spans="2:3">
      <c r="B3217" s="225" t="s">
        <v>2839</v>
      </c>
      <c r="C3217" s="226" t="s">
        <v>2841</v>
      </c>
    </row>
    <row r="3218" spans="2:3">
      <c r="B3218" s="225" t="s">
        <v>2840</v>
      </c>
      <c r="C3218" s="226" t="s">
        <v>2841</v>
      </c>
    </row>
    <row r="3219" spans="2:3">
      <c r="B3219" s="225" t="s">
        <v>5577</v>
      </c>
      <c r="C3219" s="226" t="s">
        <v>5578</v>
      </c>
    </row>
    <row r="3220" spans="2:3">
      <c r="B3220" s="225" t="s">
        <v>5579</v>
      </c>
      <c r="C3220" s="226" t="s">
        <v>5578</v>
      </c>
    </row>
    <row r="3221" spans="2:3" ht="25.5">
      <c r="B3221" s="225" t="s">
        <v>5580</v>
      </c>
      <c r="C3221" s="226" t="s">
        <v>5581</v>
      </c>
    </row>
    <row r="3222" spans="2:3" ht="25.5">
      <c r="B3222" s="225" t="s">
        <v>5582</v>
      </c>
      <c r="C3222" s="226" t="s">
        <v>5581</v>
      </c>
    </row>
    <row r="3223" spans="2:3" ht="25.5">
      <c r="B3223" s="225" t="s">
        <v>2842</v>
      </c>
      <c r="C3223" s="226" t="s">
        <v>5583</v>
      </c>
    </row>
    <row r="3224" spans="2:3">
      <c r="B3224" s="225" t="s">
        <v>2843</v>
      </c>
      <c r="C3224" s="226" t="s">
        <v>2845</v>
      </c>
    </row>
    <row r="3225" spans="2:3">
      <c r="B3225" s="225" t="s">
        <v>2844</v>
      </c>
      <c r="C3225" s="226" t="s">
        <v>2845</v>
      </c>
    </row>
    <row r="3226" spans="2:3">
      <c r="B3226" s="225" t="s">
        <v>2846</v>
      </c>
      <c r="C3226" s="226" t="s">
        <v>2845</v>
      </c>
    </row>
    <row r="3227" spans="2:3">
      <c r="B3227" s="225" t="s">
        <v>2847</v>
      </c>
      <c r="C3227" s="226" t="s">
        <v>2845</v>
      </c>
    </row>
    <row r="3228" spans="2:3">
      <c r="B3228" s="225" t="s">
        <v>2848</v>
      </c>
      <c r="C3228" s="226" t="s">
        <v>2850</v>
      </c>
    </row>
    <row r="3229" spans="2:3">
      <c r="B3229" s="225" t="s">
        <v>2849</v>
      </c>
      <c r="C3229" s="226" t="s">
        <v>2850</v>
      </c>
    </row>
    <row r="3230" spans="2:3">
      <c r="B3230" s="225" t="s">
        <v>2851</v>
      </c>
      <c r="C3230" s="226" t="s">
        <v>2850</v>
      </c>
    </row>
    <row r="3231" spans="2:3">
      <c r="B3231" s="225" t="s">
        <v>2852</v>
      </c>
      <c r="C3231" s="226" t="s">
        <v>2850</v>
      </c>
    </row>
    <row r="3232" spans="2:3">
      <c r="B3232" s="225" t="s">
        <v>2853</v>
      </c>
      <c r="C3232" s="226" t="s">
        <v>5584</v>
      </c>
    </row>
    <row r="3233" spans="2:3">
      <c r="B3233" s="225" t="s">
        <v>2854</v>
      </c>
      <c r="C3233" s="226" t="s">
        <v>5584</v>
      </c>
    </row>
    <row r="3234" spans="2:3">
      <c r="B3234" s="225" t="s">
        <v>2855</v>
      </c>
      <c r="C3234" s="226" t="s">
        <v>5584</v>
      </c>
    </row>
    <row r="3235" spans="2:3">
      <c r="B3235" s="225" t="s">
        <v>2856</v>
      </c>
      <c r="C3235" s="226" t="s">
        <v>5584</v>
      </c>
    </row>
    <row r="3236" spans="2:3">
      <c r="B3236" s="225" t="s">
        <v>2857</v>
      </c>
      <c r="C3236" s="226" t="s">
        <v>5584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oglio41"/>
  <dimension ref="A1:K109"/>
  <sheetViews>
    <sheetView workbookViewId="0">
      <selection activeCell="D14" sqref="D14"/>
    </sheetView>
  </sheetViews>
  <sheetFormatPr defaultColWidth="9.140625" defaultRowHeight="14.25"/>
  <cols>
    <col min="1" max="1" width="5.42578125" style="8" customWidth="1"/>
    <col min="2" max="2" width="23.85546875" style="8" bestFit="1" customWidth="1"/>
    <col min="3" max="3" width="6.42578125" style="8" customWidth="1"/>
    <col min="4" max="4" width="25.5703125" style="8" customWidth="1"/>
    <col min="5" max="5" width="23" style="8" customWidth="1"/>
    <col min="6" max="6" width="19.42578125" style="8" bestFit="1" customWidth="1"/>
    <col min="7" max="16384" width="9.140625" style="8"/>
  </cols>
  <sheetData>
    <row r="1" spans="1:6" s="5" customFormat="1" ht="26.45" customHeight="1">
      <c r="A1" s="1">
        <v>1</v>
      </c>
      <c r="B1" s="2" t="s">
        <v>55</v>
      </c>
      <c r="C1" s="2"/>
      <c r="D1" s="3" t="s">
        <v>56</v>
      </c>
      <c r="E1" s="3" t="s">
        <v>57</v>
      </c>
      <c r="F1" s="4"/>
    </row>
    <row r="2" spans="1:6" s="5" customFormat="1" ht="12.75">
      <c r="A2" s="6">
        <v>2</v>
      </c>
      <c r="B2" s="5" t="s">
        <v>91</v>
      </c>
      <c r="C2" s="5" t="s">
        <v>92</v>
      </c>
      <c r="D2" s="5" t="s">
        <v>93</v>
      </c>
      <c r="E2" s="7" t="s">
        <v>66</v>
      </c>
      <c r="F2" s="7" t="s">
        <v>66</v>
      </c>
    </row>
    <row r="3" spans="1:6" s="5" customFormat="1" ht="12.75">
      <c r="A3" s="6">
        <v>3</v>
      </c>
      <c r="B3" s="5" t="s">
        <v>58</v>
      </c>
      <c r="C3" s="5" t="s">
        <v>59</v>
      </c>
      <c r="D3" s="5" t="s">
        <v>60</v>
      </c>
      <c r="E3" s="7" t="s">
        <v>61</v>
      </c>
      <c r="F3" s="5" t="s">
        <v>62</v>
      </c>
    </row>
    <row r="4" spans="1:6" s="5" customFormat="1" ht="12.75">
      <c r="A4" s="6">
        <v>4</v>
      </c>
      <c r="B4" s="5" t="s">
        <v>63</v>
      </c>
      <c r="C4" s="5" t="s">
        <v>64</v>
      </c>
      <c r="D4" s="5" t="s">
        <v>65</v>
      </c>
      <c r="E4" s="7" t="s">
        <v>66</v>
      </c>
      <c r="F4" s="7" t="s">
        <v>66</v>
      </c>
    </row>
    <row r="5" spans="1:6" s="5" customFormat="1" ht="12.75">
      <c r="A5" s="6">
        <v>5</v>
      </c>
      <c r="B5" s="5" t="s">
        <v>67</v>
      </c>
      <c r="C5" s="5" t="s">
        <v>68</v>
      </c>
      <c r="D5" s="5" t="s">
        <v>69</v>
      </c>
      <c r="E5" s="7" t="s">
        <v>70</v>
      </c>
      <c r="F5" s="5" t="s">
        <v>62</v>
      </c>
    </row>
    <row r="6" spans="1:6" s="5" customFormat="1" ht="12.75">
      <c r="A6" s="6">
        <v>6</v>
      </c>
      <c r="B6" s="5" t="s">
        <v>71</v>
      </c>
      <c r="C6" s="5" t="s">
        <v>72</v>
      </c>
      <c r="D6" s="5" t="s">
        <v>73</v>
      </c>
      <c r="E6" s="7" t="s">
        <v>66</v>
      </c>
      <c r="F6" s="7" t="s">
        <v>66</v>
      </c>
    </row>
    <row r="7" spans="1:6" s="5" customFormat="1" ht="12.75">
      <c r="A7" s="6">
        <v>7</v>
      </c>
      <c r="B7" s="5" t="s">
        <v>74</v>
      </c>
      <c r="C7" s="5" t="s">
        <v>75</v>
      </c>
      <c r="D7" s="5" t="s">
        <v>69</v>
      </c>
      <c r="E7" s="7" t="s">
        <v>70</v>
      </c>
      <c r="F7" s="5" t="s">
        <v>62</v>
      </c>
    </row>
    <row r="8" spans="1:6" s="5" customFormat="1" ht="12.75">
      <c r="A8" s="6">
        <v>8</v>
      </c>
      <c r="B8" s="5" t="s">
        <v>76</v>
      </c>
      <c r="C8" s="5" t="s">
        <v>77</v>
      </c>
      <c r="D8" s="5" t="s">
        <v>78</v>
      </c>
      <c r="E8" s="7" t="s">
        <v>79</v>
      </c>
      <c r="F8" s="5" t="s">
        <v>62</v>
      </c>
    </row>
    <row r="9" spans="1:6" s="5" customFormat="1" ht="12.75">
      <c r="A9" s="6">
        <v>9</v>
      </c>
      <c r="B9" s="5" t="s">
        <v>80</v>
      </c>
      <c r="C9" s="5" t="s">
        <v>81</v>
      </c>
      <c r="D9" s="5" t="s">
        <v>82</v>
      </c>
      <c r="E9" s="7" t="s">
        <v>70</v>
      </c>
      <c r="F9" s="5" t="s">
        <v>62</v>
      </c>
    </row>
    <row r="10" spans="1:6" s="5" customFormat="1" ht="12.75">
      <c r="A10" s="6">
        <v>10</v>
      </c>
      <c r="B10" s="5" t="s">
        <v>83</v>
      </c>
      <c r="C10" s="5" t="s">
        <v>84</v>
      </c>
      <c r="D10" s="5" t="s">
        <v>65</v>
      </c>
      <c r="E10" s="7" t="s">
        <v>66</v>
      </c>
      <c r="F10" s="7" t="s">
        <v>66</v>
      </c>
    </row>
    <row r="11" spans="1:6" s="5" customFormat="1" ht="12.75">
      <c r="A11" s="6">
        <v>11</v>
      </c>
      <c r="B11" s="5" t="s">
        <v>85</v>
      </c>
      <c r="C11" s="5" t="s">
        <v>86</v>
      </c>
      <c r="D11" s="5" t="s">
        <v>87</v>
      </c>
      <c r="E11" s="7" t="s">
        <v>79</v>
      </c>
      <c r="F11" s="5" t="s">
        <v>62</v>
      </c>
    </row>
    <row r="12" spans="1:6" s="5" customFormat="1" ht="12.75">
      <c r="A12" s="6">
        <v>12</v>
      </c>
      <c r="B12" s="5" t="s">
        <v>88</v>
      </c>
      <c r="C12" s="5" t="s">
        <v>89</v>
      </c>
      <c r="D12" s="5" t="s">
        <v>90</v>
      </c>
      <c r="E12" s="7" t="s">
        <v>79</v>
      </c>
      <c r="F12" s="5" t="s">
        <v>62</v>
      </c>
    </row>
    <row r="13" spans="1:6" s="5" customFormat="1" ht="12.75">
      <c r="A13" s="6">
        <v>13</v>
      </c>
      <c r="B13" s="5" t="s">
        <v>91</v>
      </c>
      <c r="C13" s="5" t="s">
        <v>92</v>
      </c>
      <c r="D13" s="5" t="s">
        <v>93</v>
      </c>
      <c r="E13" s="7" t="s">
        <v>66</v>
      </c>
      <c r="F13" s="7" t="s">
        <v>66</v>
      </c>
    </row>
    <row r="14" spans="1:6" s="5" customFormat="1" ht="12.75">
      <c r="A14" s="6">
        <v>14</v>
      </c>
      <c r="B14" s="5" t="s">
        <v>94</v>
      </c>
      <c r="C14" s="5" t="s">
        <v>95</v>
      </c>
      <c r="D14" s="5" t="s">
        <v>65</v>
      </c>
      <c r="E14" s="7" t="s">
        <v>66</v>
      </c>
      <c r="F14" s="7" t="s">
        <v>66</v>
      </c>
    </row>
    <row r="15" spans="1:6" s="5" customFormat="1" ht="12.75">
      <c r="A15" s="6">
        <v>15</v>
      </c>
      <c r="B15" s="5" t="s">
        <v>96</v>
      </c>
      <c r="C15" s="5" t="s">
        <v>97</v>
      </c>
      <c r="D15" s="5" t="s">
        <v>98</v>
      </c>
      <c r="E15" s="7" t="s">
        <v>99</v>
      </c>
      <c r="F15" s="7" t="s">
        <v>99</v>
      </c>
    </row>
    <row r="16" spans="1:6" s="5" customFormat="1" ht="12.75">
      <c r="A16" s="6">
        <v>16</v>
      </c>
      <c r="B16" s="5" t="s">
        <v>100</v>
      </c>
      <c r="C16" s="5" t="s">
        <v>101</v>
      </c>
      <c r="D16" s="5" t="s">
        <v>87</v>
      </c>
      <c r="E16" s="7" t="s">
        <v>79</v>
      </c>
      <c r="F16" s="5" t="s">
        <v>62</v>
      </c>
    </row>
    <row r="17" spans="1:6" s="5" customFormat="1" ht="12.75">
      <c r="A17" s="6">
        <v>17</v>
      </c>
      <c r="B17" s="5" t="s">
        <v>102</v>
      </c>
      <c r="C17" s="5" t="s">
        <v>103</v>
      </c>
      <c r="D17" s="5" t="s">
        <v>104</v>
      </c>
      <c r="E17" s="7" t="s">
        <v>99</v>
      </c>
      <c r="F17" s="7" t="s">
        <v>99</v>
      </c>
    </row>
    <row r="18" spans="1:6" s="5" customFormat="1" ht="12.75">
      <c r="A18" s="6">
        <v>18</v>
      </c>
      <c r="B18" s="5" t="s">
        <v>105</v>
      </c>
      <c r="C18" s="5" t="s">
        <v>106</v>
      </c>
      <c r="D18" s="5" t="s">
        <v>90</v>
      </c>
      <c r="E18" s="7" t="s">
        <v>79</v>
      </c>
      <c r="F18" s="5" t="s">
        <v>62</v>
      </c>
    </row>
    <row r="19" spans="1:6" s="5" customFormat="1" ht="12.75">
      <c r="A19" s="6">
        <v>19</v>
      </c>
      <c r="B19" s="5" t="s">
        <v>107</v>
      </c>
      <c r="C19" s="5" t="s">
        <v>108</v>
      </c>
      <c r="D19" s="5" t="s">
        <v>93</v>
      </c>
      <c r="E19" s="7" t="s">
        <v>66</v>
      </c>
      <c r="F19" s="7" t="s">
        <v>66</v>
      </c>
    </row>
    <row r="20" spans="1:6" s="5" customFormat="1" ht="12.75">
      <c r="A20" s="6">
        <v>20</v>
      </c>
      <c r="B20" s="5" t="s">
        <v>109</v>
      </c>
      <c r="C20" s="5" t="s">
        <v>110</v>
      </c>
      <c r="D20" s="5" t="s">
        <v>90</v>
      </c>
      <c r="E20" s="7" t="s">
        <v>79</v>
      </c>
      <c r="F20" s="5" t="s">
        <v>62</v>
      </c>
    </row>
    <row r="21" spans="1:6" s="5" customFormat="1" ht="12.75">
      <c r="A21" s="6">
        <v>21</v>
      </c>
      <c r="B21" s="5" t="s">
        <v>111</v>
      </c>
      <c r="C21" s="5" t="s">
        <v>112</v>
      </c>
      <c r="D21" s="5" t="s">
        <v>113</v>
      </c>
      <c r="E21" s="7" t="s">
        <v>99</v>
      </c>
      <c r="F21" s="7" t="s">
        <v>99</v>
      </c>
    </row>
    <row r="22" spans="1:6" s="5" customFormat="1" ht="12.75">
      <c r="A22" s="6">
        <v>22</v>
      </c>
      <c r="B22" s="5" t="s">
        <v>114</v>
      </c>
      <c r="C22" s="5" t="s">
        <v>115</v>
      </c>
      <c r="D22" s="5" t="s">
        <v>116</v>
      </c>
      <c r="E22" s="7" t="s">
        <v>61</v>
      </c>
      <c r="F22" s="5" t="s">
        <v>62</v>
      </c>
    </row>
    <row r="23" spans="1:6" s="5" customFormat="1" ht="12.75">
      <c r="A23" s="6">
        <v>23</v>
      </c>
      <c r="B23" s="5" t="s">
        <v>117</v>
      </c>
      <c r="C23" s="5" t="s">
        <v>118</v>
      </c>
      <c r="D23" s="5" t="s">
        <v>119</v>
      </c>
      <c r="E23" s="7" t="s">
        <v>79</v>
      </c>
      <c r="F23" s="5" t="s">
        <v>62</v>
      </c>
    </row>
    <row r="24" spans="1:6" s="5" customFormat="1" ht="12.75">
      <c r="A24" s="6">
        <v>24</v>
      </c>
      <c r="B24" s="5" t="s">
        <v>120</v>
      </c>
      <c r="C24" s="5" t="s">
        <v>121</v>
      </c>
      <c r="D24" s="5" t="s">
        <v>87</v>
      </c>
      <c r="E24" s="7" t="s">
        <v>79</v>
      </c>
      <c r="F24" s="5" t="s">
        <v>62</v>
      </c>
    </row>
    <row r="25" spans="1:6" s="5" customFormat="1" ht="12.75">
      <c r="A25" s="6">
        <v>25</v>
      </c>
      <c r="B25" s="5" t="s">
        <v>122</v>
      </c>
      <c r="C25" s="5" t="s">
        <v>123</v>
      </c>
      <c r="D25" s="5" t="s">
        <v>78</v>
      </c>
      <c r="E25" s="7" t="s">
        <v>79</v>
      </c>
      <c r="F25" s="5" t="s">
        <v>62</v>
      </c>
    </row>
    <row r="26" spans="1:6" s="5" customFormat="1" ht="12.75">
      <c r="A26" s="6">
        <v>26</v>
      </c>
      <c r="B26" s="5" t="s">
        <v>124</v>
      </c>
      <c r="C26" s="5" t="s">
        <v>125</v>
      </c>
      <c r="D26" s="5" t="s">
        <v>60</v>
      </c>
      <c r="E26" s="7" t="s">
        <v>61</v>
      </c>
      <c r="F26" s="5" t="s">
        <v>62</v>
      </c>
    </row>
    <row r="27" spans="1:6" s="5" customFormat="1" ht="12.75">
      <c r="A27" s="6">
        <v>27</v>
      </c>
      <c r="B27" s="5" t="s">
        <v>126</v>
      </c>
      <c r="C27" s="5" t="s">
        <v>127</v>
      </c>
      <c r="D27" s="5" t="s">
        <v>65</v>
      </c>
      <c r="E27" s="7" t="s">
        <v>66</v>
      </c>
      <c r="F27" s="7" t="s">
        <v>66</v>
      </c>
    </row>
    <row r="28" spans="1:6" s="5" customFormat="1" ht="12.75">
      <c r="A28" s="6">
        <v>28</v>
      </c>
      <c r="B28" s="5" t="s">
        <v>128</v>
      </c>
      <c r="C28" s="5" t="s">
        <v>129</v>
      </c>
      <c r="D28" s="5" t="s">
        <v>93</v>
      </c>
      <c r="E28" s="7" t="s">
        <v>66</v>
      </c>
      <c r="F28" s="7" t="s">
        <v>66</v>
      </c>
    </row>
    <row r="29" spans="1:6" s="5" customFormat="1" ht="12.75">
      <c r="A29" s="6">
        <v>29</v>
      </c>
      <c r="B29" s="5" t="s">
        <v>130</v>
      </c>
      <c r="C29" s="5" t="s">
        <v>131</v>
      </c>
      <c r="D29" s="5" t="s">
        <v>93</v>
      </c>
      <c r="E29" s="7" t="s">
        <v>66</v>
      </c>
      <c r="F29" s="7" t="s">
        <v>66</v>
      </c>
    </row>
    <row r="30" spans="1:6" s="5" customFormat="1" ht="12.75">
      <c r="A30" s="6">
        <v>30</v>
      </c>
      <c r="B30" s="5" t="s">
        <v>132</v>
      </c>
      <c r="C30" s="5" t="s">
        <v>133</v>
      </c>
      <c r="D30" s="5" t="s">
        <v>134</v>
      </c>
      <c r="E30" s="7" t="s">
        <v>79</v>
      </c>
      <c r="F30" s="5" t="s">
        <v>62</v>
      </c>
    </row>
    <row r="31" spans="1:6" s="5" customFormat="1" ht="12.75">
      <c r="A31" s="6">
        <v>31</v>
      </c>
      <c r="B31" s="5" t="s">
        <v>135</v>
      </c>
      <c r="C31" s="5" t="s">
        <v>136</v>
      </c>
      <c r="D31" s="5" t="s">
        <v>60</v>
      </c>
      <c r="E31" s="7" t="s">
        <v>61</v>
      </c>
      <c r="F31" s="5" t="s">
        <v>62</v>
      </c>
    </row>
    <row r="32" spans="1:6" s="5" customFormat="1" ht="12.75">
      <c r="A32" s="6">
        <v>32</v>
      </c>
      <c r="B32" s="5" t="s">
        <v>137</v>
      </c>
      <c r="C32" s="5" t="s">
        <v>138</v>
      </c>
      <c r="D32" s="5" t="s">
        <v>134</v>
      </c>
      <c r="E32" s="7" t="s">
        <v>79</v>
      </c>
      <c r="F32" s="5" t="s">
        <v>62</v>
      </c>
    </row>
    <row r="33" spans="1:6" s="5" customFormat="1" ht="12.75">
      <c r="A33" s="6">
        <v>33</v>
      </c>
      <c r="B33" s="5" t="s">
        <v>139</v>
      </c>
      <c r="C33" s="5" t="s">
        <v>140</v>
      </c>
      <c r="D33" s="5" t="s">
        <v>60</v>
      </c>
      <c r="E33" s="7" t="s">
        <v>61</v>
      </c>
      <c r="F33" s="5" t="s">
        <v>62</v>
      </c>
    </row>
    <row r="34" spans="1:6" s="5" customFormat="1" ht="12.75">
      <c r="A34" s="6">
        <v>34</v>
      </c>
      <c r="B34" s="5" t="s">
        <v>141</v>
      </c>
      <c r="C34" s="5" t="s">
        <v>142</v>
      </c>
      <c r="D34" s="5" t="s">
        <v>104</v>
      </c>
      <c r="E34" s="7" t="s">
        <v>99</v>
      </c>
      <c r="F34" s="7" t="s">
        <v>99</v>
      </c>
    </row>
    <row r="35" spans="1:6" s="5" customFormat="1" ht="12.75">
      <c r="A35" s="6">
        <v>35</v>
      </c>
      <c r="B35" s="5" t="s">
        <v>143</v>
      </c>
      <c r="C35" s="5" t="s">
        <v>144</v>
      </c>
      <c r="D35" s="5" t="s">
        <v>104</v>
      </c>
      <c r="E35" s="7" t="s">
        <v>99</v>
      </c>
      <c r="F35" s="7" t="s">
        <v>99</v>
      </c>
    </row>
    <row r="36" spans="1:6" s="5" customFormat="1" ht="12.75">
      <c r="A36" s="6">
        <v>36</v>
      </c>
      <c r="B36" s="5" t="s">
        <v>145</v>
      </c>
      <c r="C36" s="5" t="s">
        <v>146</v>
      </c>
      <c r="D36" s="5" t="s">
        <v>90</v>
      </c>
      <c r="E36" s="7" t="s">
        <v>79</v>
      </c>
      <c r="F36" s="5" t="s">
        <v>62</v>
      </c>
    </row>
    <row r="37" spans="1:6" s="5" customFormat="1" ht="12.75">
      <c r="A37" s="6">
        <v>37</v>
      </c>
      <c r="B37" s="5" t="s">
        <v>147</v>
      </c>
      <c r="C37" s="5" t="s">
        <v>148</v>
      </c>
      <c r="D37" s="5" t="s">
        <v>82</v>
      </c>
      <c r="E37" s="7" t="s">
        <v>70</v>
      </c>
      <c r="F37" s="5" t="s">
        <v>62</v>
      </c>
    </row>
    <row r="38" spans="1:6" s="5" customFormat="1" ht="12.75">
      <c r="A38" s="6">
        <v>38</v>
      </c>
      <c r="B38" s="5" t="s">
        <v>149</v>
      </c>
      <c r="C38" s="5" t="s">
        <v>150</v>
      </c>
      <c r="D38" s="5" t="s">
        <v>69</v>
      </c>
      <c r="E38" s="7" t="s">
        <v>70</v>
      </c>
      <c r="F38" s="5" t="s">
        <v>62</v>
      </c>
    </row>
    <row r="39" spans="1:6" s="5" customFormat="1" ht="12.75">
      <c r="A39" s="6">
        <v>39</v>
      </c>
      <c r="B39" s="5" t="s">
        <v>151</v>
      </c>
      <c r="C39" s="5" t="s">
        <v>152</v>
      </c>
      <c r="D39" s="5" t="s">
        <v>153</v>
      </c>
      <c r="E39" s="7" t="s">
        <v>70</v>
      </c>
      <c r="F39" s="5" t="s">
        <v>62</v>
      </c>
    </row>
    <row r="40" spans="1:6" s="5" customFormat="1" ht="12.75">
      <c r="A40" s="6">
        <v>40</v>
      </c>
      <c r="B40" s="5" t="s">
        <v>154</v>
      </c>
      <c r="C40" s="5" t="s">
        <v>155</v>
      </c>
      <c r="D40" s="5" t="s">
        <v>156</v>
      </c>
      <c r="E40" s="7" t="s">
        <v>66</v>
      </c>
      <c r="F40" s="7" t="s">
        <v>66</v>
      </c>
    </row>
    <row r="41" spans="1:6" s="5" customFormat="1" ht="12.75">
      <c r="A41" s="6">
        <v>41</v>
      </c>
      <c r="B41" s="5" t="s">
        <v>157</v>
      </c>
      <c r="C41" s="5" t="s">
        <v>158</v>
      </c>
      <c r="D41" s="5" t="s">
        <v>159</v>
      </c>
      <c r="E41" s="7" t="s">
        <v>99</v>
      </c>
      <c r="F41" s="7" t="s">
        <v>99</v>
      </c>
    </row>
    <row r="42" spans="1:6" s="5" customFormat="1" ht="12.75">
      <c r="A42" s="6">
        <v>42</v>
      </c>
      <c r="B42" s="5" t="s">
        <v>160</v>
      </c>
      <c r="C42" s="5" t="s">
        <v>161</v>
      </c>
      <c r="D42" s="5" t="s">
        <v>82</v>
      </c>
      <c r="E42" s="7" t="s">
        <v>70</v>
      </c>
      <c r="F42" s="5" t="s">
        <v>62</v>
      </c>
    </row>
    <row r="43" spans="1:6" s="5" customFormat="1" ht="12.75">
      <c r="A43" s="6">
        <v>43</v>
      </c>
      <c r="B43" s="5" t="s">
        <v>162</v>
      </c>
      <c r="C43" s="5" t="s">
        <v>163</v>
      </c>
      <c r="D43" s="5" t="s">
        <v>156</v>
      </c>
      <c r="E43" s="7" t="s">
        <v>66</v>
      </c>
      <c r="F43" s="7" t="s">
        <v>66</v>
      </c>
    </row>
    <row r="44" spans="1:6" s="5" customFormat="1" ht="12.75">
      <c r="A44" s="6">
        <v>44</v>
      </c>
      <c r="B44" s="5" t="s">
        <v>164</v>
      </c>
      <c r="C44" s="5" t="s">
        <v>165</v>
      </c>
      <c r="D44" s="5" t="s">
        <v>119</v>
      </c>
      <c r="E44" s="7" t="s">
        <v>79</v>
      </c>
      <c r="F44" s="5" t="s">
        <v>62</v>
      </c>
    </row>
    <row r="45" spans="1:6" s="5" customFormat="1" ht="12.75">
      <c r="A45" s="6">
        <v>45</v>
      </c>
      <c r="B45" s="5" t="s">
        <v>166</v>
      </c>
      <c r="C45" s="5" t="s">
        <v>167</v>
      </c>
      <c r="D45" s="5" t="s">
        <v>134</v>
      </c>
      <c r="E45" s="7" t="s">
        <v>79</v>
      </c>
      <c r="F45" s="5" t="s">
        <v>62</v>
      </c>
    </row>
    <row r="46" spans="1:6" s="5" customFormat="1" ht="12.75">
      <c r="A46" s="6">
        <v>46</v>
      </c>
      <c r="B46" s="5" t="s">
        <v>168</v>
      </c>
      <c r="C46" s="5" t="s">
        <v>169</v>
      </c>
      <c r="D46" s="5" t="s">
        <v>93</v>
      </c>
      <c r="E46" s="7" t="s">
        <v>66</v>
      </c>
      <c r="F46" s="7" t="s">
        <v>66</v>
      </c>
    </row>
    <row r="47" spans="1:6" s="5" customFormat="1" ht="12.75">
      <c r="A47" s="6">
        <v>47</v>
      </c>
      <c r="B47" s="5" t="s">
        <v>170</v>
      </c>
      <c r="C47" s="5" t="s">
        <v>171</v>
      </c>
      <c r="D47" s="5" t="s">
        <v>90</v>
      </c>
      <c r="E47" s="7" t="s">
        <v>79</v>
      </c>
      <c r="F47" s="5" t="s">
        <v>62</v>
      </c>
    </row>
    <row r="48" spans="1:6" s="5" customFormat="1" ht="12.75">
      <c r="A48" s="6">
        <v>48</v>
      </c>
      <c r="B48" s="5" t="s">
        <v>172</v>
      </c>
      <c r="C48" s="5" t="s">
        <v>173</v>
      </c>
      <c r="D48" s="5" t="s">
        <v>82</v>
      </c>
      <c r="E48" s="7" t="s">
        <v>70</v>
      </c>
      <c r="F48" s="5" t="s">
        <v>62</v>
      </c>
    </row>
    <row r="49" spans="1:11" s="5" customFormat="1" ht="12.75">
      <c r="A49" s="6">
        <v>49</v>
      </c>
      <c r="B49" s="5" t="s">
        <v>174</v>
      </c>
      <c r="C49" s="5" t="s">
        <v>175</v>
      </c>
      <c r="D49" s="5" t="s">
        <v>93</v>
      </c>
      <c r="E49" s="7" t="s">
        <v>66</v>
      </c>
      <c r="F49" s="7" t="s">
        <v>66</v>
      </c>
    </row>
    <row r="50" spans="1:11" s="5" customFormat="1" ht="12.75">
      <c r="A50" s="6">
        <v>50</v>
      </c>
      <c r="B50" s="5" t="s">
        <v>176</v>
      </c>
      <c r="C50" s="5" t="s">
        <v>177</v>
      </c>
      <c r="D50" s="5" t="s">
        <v>153</v>
      </c>
      <c r="E50" s="7" t="s">
        <v>70</v>
      </c>
      <c r="F50" s="5" t="s">
        <v>62</v>
      </c>
    </row>
    <row r="51" spans="1:11" s="5" customFormat="1" ht="12.75">
      <c r="A51" s="6">
        <v>51</v>
      </c>
      <c r="B51" s="5" t="s">
        <v>178</v>
      </c>
      <c r="C51" s="5" t="s">
        <v>179</v>
      </c>
      <c r="D51" s="5" t="s">
        <v>82</v>
      </c>
      <c r="E51" s="7" t="s">
        <v>70</v>
      </c>
      <c r="F51" s="5" t="s">
        <v>62</v>
      </c>
    </row>
    <row r="52" spans="1:11" s="5" customFormat="1" ht="12.75">
      <c r="A52" s="6">
        <v>52</v>
      </c>
      <c r="B52" s="5" t="s">
        <v>180</v>
      </c>
      <c r="C52" s="5" t="s">
        <v>181</v>
      </c>
      <c r="D52" s="5" t="s">
        <v>93</v>
      </c>
      <c r="E52" s="7" t="s">
        <v>66</v>
      </c>
      <c r="F52" s="7" t="s">
        <v>66</v>
      </c>
    </row>
    <row r="53" spans="1:11" s="5" customFormat="1" ht="12.75">
      <c r="A53" s="6">
        <v>53</v>
      </c>
      <c r="B53" s="5" t="s">
        <v>182</v>
      </c>
      <c r="C53" s="5" t="s">
        <v>183</v>
      </c>
      <c r="D53" s="5" t="s">
        <v>69</v>
      </c>
      <c r="E53" s="7" t="s">
        <v>70</v>
      </c>
      <c r="F53" s="5" t="s">
        <v>62</v>
      </c>
    </row>
    <row r="54" spans="1:11" s="5" customFormat="1" ht="12.75">
      <c r="A54" s="6">
        <v>54</v>
      </c>
      <c r="B54" s="5" t="s">
        <v>184</v>
      </c>
      <c r="C54" s="5" t="s">
        <v>185</v>
      </c>
      <c r="D54" s="5" t="s">
        <v>60</v>
      </c>
      <c r="E54" s="7" t="s">
        <v>61</v>
      </c>
      <c r="F54" s="5" t="s">
        <v>62</v>
      </c>
    </row>
    <row r="55" spans="1:11" s="5" customFormat="1" ht="12.75">
      <c r="A55" s="6">
        <v>55</v>
      </c>
      <c r="B55" s="5" t="s">
        <v>186</v>
      </c>
      <c r="C55" s="5" t="s">
        <v>187</v>
      </c>
      <c r="D55" s="5" t="s">
        <v>93</v>
      </c>
      <c r="E55" s="7" t="s">
        <v>66</v>
      </c>
      <c r="F55" s="7" t="s">
        <v>66</v>
      </c>
    </row>
    <row r="56" spans="1:11" s="5" customFormat="1" ht="12.75">
      <c r="A56" s="6">
        <v>56</v>
      </c>
      <c r="B56" s="5" t="s">
        <v>188</v>
      </c>
      <c r="C56" s="5" t="s">
        <v>189</v>
      </c>
      <c r="D56" s="5" t="s">
        <v>93</v>
      </c>
      <c r="E56" s="7" t="s">
        <v>66</v>
      </c>
      <c r="F56" s="7" t="s">
        <v>66</v>
      </c>
    </row>
    <row r="57" spans="1:11" s="5" customFormat="1" ht="12.75">
      <c r="A57" s="6">
        <v>57</v>
      </c>
      <c r="B57" s="5" t="s">
        <v>190</v>
      </c>
      <c r="C57" s="5" t="s">
        <v>191</v>
      </c>
      <c r="D57" s="5" t="s">
        <v>104</v>
      </c>
      <c r="E57" s="7" t="s">
        <v>99</v>
      </c>
      <c r="F57" s="7" t="s">
        <v>99</v>
      </c>
    </row>
    <row r="58" spans="1:11" s="5" customFormat="1" ht="12.75">
      <c r="A58" s="6">
        <v>58</v>
      </c>
      <c r="B58" s="5" t="s">
        <v>192</v>
      </c>
      <c r="C58" s="5" t="s">
        <v>193</v>
      </c>
      <c r="D58" s="5" t="s">
        <v>82</v>
      </c>
      <c r="E58" s="7" t="s">
        <v>70</v>
      </c>
      <c r="F58" s="5" t="s">
        <v>62</v>
      </c>
    </row>
    <row r="59" spans="1:11" s="5" customFormat="1" ht="12.75">
      <c r="A59" s="6">
        <v>59</v>
      </c>
      <c r="B59" s="5" t="s">
        <v>194</v>
      </c>
      <c r="C59" s="5" t="s">
        <v>195</v>
      </c>
      <c r="D59" s="5" t="s">
        <v>230</v>
      </c>
      <c r="E59" s="7" t="s">
        <v>79</v>
      </c>
      <c r="F59" s="5" t="s">
        <v>62</v>
      </c>
      <c r="G59" s="7"/>
      <c r="I59" s="7"/>
      <c r="K59" s="7"/>
    </row>
    <row r="60" spans="1:11" s="5" customFormat="1" ht="12.75">
      <c r="A60" s="6">
        <v>60</v>
      </c>
      <c r="B60" s="5" t="s">
        <v>196</v>
      </c>
      <c r="C60" s="5" t="s">
        <v>197</v>
      </c>
      <c r="D60" s="5" t="s">
        <v>87</v>
      </c>
      <c r="E60" s="7" t="s">
        <v>79</v>
      </c>
      <c r="F60" s="5" t="s">
        <v>62</v>
      </c>
    </row>
    <row r="61" spans="1:11" s="5" customFormat="1" ht="12.75">
      <c r="A61" s="6">
        <v>61</v>
      </c>
      <c r="B61" s="5" t="s">
        <v>198</v>
      </c>
      <c r="C61" s="5" t="s">
        <v>54</v>
      </c>
      <c r="D61" s="5" t="s">
        <v>65</v>
      </c>
      <c r="E61" s="7" t="s">
        <v>66</v>
      </c>
      <c r="F61" s="7" t="s">
        <v>66</v>
      </c>
    </row>
    <row r="62" spans="1:11" s="5" customFormat="1" ht="12.75">
      <c r="A62" s="6">
        <v>62</v>
      </c>
      <c r="B62" s="5" t="s">
        <v>199</v>
      </c>
      <c r="C62" s="5" t="s">
        <v>200</v>
      </c>
      <c r="D62" s="5" t="s">
        <v>116</v>
      </c>
      <c r="E62" s="7" t="s">
        <v>61</v>
      </c>
      <c r="F62" s="5" t="s">
        <v>62</v>
      </c>
    </row>
    <row r="63" spans="1:11" s="5" customFormat="1" ht="12.75">
      <c r="A63" s="6">
        <v>63</v>
      </c>
      <c r="B63" s="5" t="s">
        <v>201</v>
      </c>
      <c r="C63" s="5" t="s">
        <v>202</v>
      </c>
      <c r="D63" s="5" t="s">
        <v>116</v>
      </c>
      <c r="E63" s="7" t="s">
        <v>61</v>
      </c>
      <c r="F63" s="5" t="s">
        <v>62</v>
      </c>
    </row>
    <row r="64" spans="1:11" s="5" customFormat="1" ht="12.75">
      <c r="A64" s="6">
        <v>64</v>
      </c>
      <c r="B64" s="5" t="s">
        <v>203</v>
      </c>
      <c r="C64" s="5" t="s">
        <v>204</v>
      </c>
      <c r="D64" s="5" t="s">
        <v>60</v>
      </c>
      <c r="E64" s="7" t="s">
        <v>61</v>
      </c>
      <c r="F64" s="5" t="s">
        <v>62</v>
      </c>
    </row>
    <row r="65" spans="1:6" s="5" customFormat="1" ht="12.75">
      <c r="A65" s="6">
        <v>65</v>
      </c>
      <c r="B65" s="5" t="s">
        <v>205</v>
      </c>
      <c r="C65" s="5" t="s">
        <v>206</v>
      </c>
      <c r="D65" s="5" t="s">
        <v>104</v>
      </c>
      <c r="E65" s="7" t="s">
        <v>99</v>
      </c>
      <c r="F65" s="7" t="s">
        <v>99</v>
      </c>
    </row>
    <row r="66" spans="1:6" s="5" customFormat="1" ht="12.75">
      <c r="A66" s="6">
        <v>66</v>
      </c>
      <c r="B66" s="5" t="s">
        <v>207</v>
      </c>
      <c r="C66" s="5" t="s">
        <v>208</v>
      </c>
      <c r="D66" s="5" t="s">
        <v>98</v>
      </c>
      <c r="E66" s="7" t="s">
        <v>99</v>
      </c>
      <c r="F66" s="7" t="s">
        <v>99</v>
      </c>
    </row>
    <row r="67" spans="1:6" s="5" customFormat="1" ht="12.75">
      <c r="A67" s="6">
        <v>67</v>
      </c>
      <c r="B67" s="5" t="s">
        <v>209</v>
      </c>
      <c r="C67" s="5" t="s">
        <v>210</v>
      </c>
      <c r="D67" s="5" t="s">
        <v>78</v>
      </c>
      <c r="E67" s="7" t="s">
        <v>79</v>
      </c>
      <c r="F67" s="5" t="s">
        <v>62</v>
      </c>
    </row>
    <row r="68" spans="1:6" s="5" customFormat="1" ht="12.75">
      <c r="A68" s="6">
        <v>68</v>
      </c>
      <c r="B68" s="5" t="s">
        <v>211</v>
      </c>
      <c r="C68" s="5" t="s">
        <v>212</v>
      </c>
      <c r="D68" s="5" t="s">
        <v>213</v>
      </c>
      <c r="E68" s="7" t="s">
        <v>70</v>
      </c>
      <c r="F68" s="5" t="s">
        <v>62</v>
      </c>
    </row>
    <row r="69" spans="1:6" s="5" customFormat="1" ht="12.75">
      <c r="A69" s="6">
        <v>69</v>
      </c>
      <c r="B69" s="5" t="s">
        <v>214</v>
      </c>
      <c r="C69" s="5" t="s">
        <v>215</v>
      </c>
      <c r="D69" s="5" t="s">
        <v>82</v>
      </c>
      <c r="E69" s="7" t="s">
        <v>70</v>
      </c>
      <c r="F69" s="5" t="s">
        <v>62</v>
      </c>
    </row>
    <row r="70" spans="1:6" s="5" customFormat="1" ht="12.75">
      <c r="A70" s="6">
        <v>70</v>
      </c>
      <c r="B70" s="5" t="s">
        <v>216</v>
      </c>
      <c r="C70" s="5" t="s">
        <v>217</v>
      </c>
      <c r="D70" s="5" t="s">
        <v>159</v>
      </c>
      <c r="E70" s="7" t="s">
        <v>99</v>
      </c>
      <c r="F70" s="7" t="s">
        <v>99</v>
      </c>
    </row>
    <row r="71" spans="1:6" s="5" customFormat="1" ht="12.75">
      <c r="A71" s="6">
        <v>71</v>
      </c>
      <c r="B71" s="5" t="s">
        <v>218</v>
      </c>
      <c r="C71" s="5" t="s">
        <v>219</v>
      </c>
      <c r="D71" s="5" t="s">
        <v>82</v>
      </c>
      <c r="E71" s="7" t="s">
        <v>70</v>
      </c>
      <c r="F71" s="5" t="s">
        <v>62</v>
      </c>
    </row>
    <row r="72" spans="1:6" s="5" customFormat="1" ht="12.75">
      <c r="A72" s="6">
        <v>72</v>
      </c>
      <c r="B72" s="5" t="s">
        <v>220</v>
      </c>
      <c r="C72" s="5" t="s">
        <v>221</v>
      </c>
      <c r="D72" s="5" t="s">
        <v>104</v>
      </c>
      <c r="E72" s="7" t="s">
        <v>99</v>
      </c>
      <c r="F72" s="7" t="s">
        <v>99</v>
      </c>
    </row>
    <row r="73" spans="1:6" s="5" customFormat="1" ht="12.75">
      <c r="A73" s="6">
        <v>73</v>
      </c>
      <c r="B73" s="5" t="s">
        <v>222</v>
      </c>
      <c r="C73" s="5" t="s">
        <v>223</v>
      </c>
      <c r="D73" s="5" t="s">
        <v>82</v>
      </c>
      <c r="E73" s="7" t="s">
        <v>70</v>
      </c>
      <c r="F73" s="5" t="s">
        <v>62</v>
      </c>
    </row>
    <row r="74" spans="1:6" s="5" customFormat="1" ht="12.75">
      <c r="A74" s="6">
        <v>74</v>
      </c>
      <c r="B74" s="5" t="s">
        <v>224</v>
      </c>
      <c r="C74" s="5" t="s">
        <v>225</v>
      </c>
      <c r="D74" s="5" t="s">
        <v>69</v>
      </c>
      <c r="E74" s="7" t="s">
        <v>70</v>
      </c>
      <c r="F74" s="5" t="s">
        <v>62</v>
      </c>
    </row>
    <row r="75" spans="1:6" s="5" customFormat="1" ht="12.75">
      <c r="A75" s="6">
        <v>75</v>
      </c>
      <c r="B75" s="5" t="s">
        <v>226</v>
      </c>
      <c r="C75" s="5" t="s">
        <v>227</v>
      </c>
      <c r="D75" s="5" t="s">
        <v>93</v>
      </c>
      <c r="E75" s="7" t="s">
        <v>66</v>
      </c>
      <c r="F75" s="7" t="s">
        <v>66</v>
      </c>
    </row>
    <row r="76" spans="1:6" s="5" customFormat="1" ht="12.75">
      <c r="A76" s="6">
        <v>76</v>
      </c>
      <c r="B76" s="5" t="s">
        <v>228</v>
      </c>
      <c r="C76" s="5" t="s">
        <v>229</v>
      </c>
      <c r="D76" s="5" t="s">
        <v>230</v>
      </c>
      <c r="E76" s="7" t="s">
        <v>79</v>
      </c>
      <c r="F76" s="5" t="s">
        <v>62</v>
      </c>
    </row>
    <row r="77" spans="1:6" s="5" customFormat="1" ht="12.75">
      <c r="A77" s="6">
        <v>77</v>
      </c>
      <c r="B77" s="5" t="s">
        <v>231</v>
      </c>
      <c r="C77" s="5" t="s">
        <v>232</v>
      </c>
      <c r="D77" s="5" t="s">
        <v>104</v>
      </c>
      <c r="E77" s="7" t="s">
        <v>99</v>
      </c>
      <c r="F77" s="7" t="s">
        <v>99</v>
      </c>
    </row>
    <row r="78" spans="1:6" s="5" customFormat="1" ht="12.75">
      <c r="A78" s="6">
        <v>78</v>
      </c>
      <c r="B78" s="5" t="s">
        <v>233</v>
      </c>
      <c r="C78" s="5" t="s">
        <v>234</v>
      </c>
      <c r="D78" s="5" t="s">
        <v>134</v>
      </c>
      <c r="E78" s="7" t="s">
        <v>79</v>
      </c>
      <c r="F78" s="5" t="s">
        <v>62</v>
      </c>
    </row>
    <row r="79" spans="1:6" s="5" customFormat="1" ht="12.75">
      <c r="A79" s="6">
        <v>79</v>
      </c>
      <c r="B79" s="5" t="s">
        <v>235</v>
      </c>
      <c r="C79" s="5" t="s">
        <v>236</v>
      </c>
      <c r="D79" s="5" t="s">
        <v>104</v>
      </c>
      <c r="E79" s="7" t="s">
        <v>99</v>
      </c>
      <c r="F79" s="7" t="s">
        <v>99</v>
      </c>
    </row>
    <row r="80" spans="1:6" s="5" customFormat="1" ht="12.75">
      <c r="A80" s="6">
        <v>80</v>
      </c>
      <c r="B80" s="5" t="s">
        <v>237</v>
      </c>
      <c r="C80" s="5" t="s">
        <v>238</v>
      </c>
      <c r="D80" s="5" t="s">
        <v>60</v>
      </c>
      <c r="E80" s="7" t="s">
        <v>61</v>
      </c>
      <c r="F80" s="5" t="s">
        <v>62</v>
      </c>
    </row>
    <row r="81" spans="1:6" s="5" customFormat="1" ht="12.75">
      <c r="A81" s="6">
        <v>81</v>
      </c>
      <c r="B81" s="5" t="s">
        <v>239</v>
      </c>
      <c r="C81" s="5" t="s">
        <v>240</v>
      </c>
      <c r="D81" s="5" t="s">
        <v>153</v>
      </c>
      <c r="E81" s="7" t="s">
        <v>70</v>
      </c>
      <c r="F81" s="5" t="s">
        <v>62</v>
      </c>
    </row>
    <row r="82" spans="1:6" s="5" customFormat="1" ht="12.75">
      <c r="A82" s="6">
        <v>82</v>
      </c>
      <c r="B82" s="5" t="s">
        <v>241</v>
      </c>
      <c r="C82" s="5" t="s">
        <v>242</v>
      </c>
      <c r="D82" s="5" t="s">
        <v>153</v>
      </c>
      <c r="E82" s="7" t="s">
        <v>70</v>
      </c>
      <c r="F82" s="5" t="s">
        <v>62</v>
      </c>
    </row>
    <row r="83" spans="1:6" s="5" customFormat="1" ht="12.75">
      <c r="A83" s="6">
        <v>83</v>
      </c>
      <c r="B83" s="5" t="s">
        <v>243</v>
      </c>
      <c r="C83" s="5" t="s">
        <v>244</v>
      </c>
      <c r="D83" s="5" t="s">
        <v>104</v>
      </c>
      <c r="E83" s="7" t="s">
        <v>99</v>
      </c>
      <c r="F83" s="7" t="s">
        <v>99</v>
      </c>
    </row>
    <row r="84" spans="1:6" s="5" customFormat="1" ht="12.75">
      <c r="A84" s="6">
        <v>84</v>
      </c>
      <c r="B84" s="5" t="s">
        <v>245</v>
      </c>
      <c r="C84" s="5" t="s">
        <v>246</v>
      </c>
      <c r="D84" s="5" t="s">
        <v>98</v>
      </c>
      <c r="E84" s="7" t="s">
        <v>99</v>
      </c>
      <c r="F84" s="7" t="s">
        <v>99</v>
      </c>
    </row>
    <row r="85" spans="1:6" s="5" customFormat="1" ht="12.75">
      <c r="A85" s="6">
        <v>85</v>
      </c>
      <c r="B85" s="5" t="s">
        <v>247</v>
      </c>
      <c r="C85" s="5" t="s">
        <v>248</v>
      </c>
      <c r="D85" s="5" t="s">
        <v>87</v>
      </c>
      <c r="E85" s="7" t="s">
        <v>79</v>
      </c>
      <c r="F85" s="5" t="s">
        <v>62</v>
      </c>
    </row>
    <row r="86" spans="1:6" s="5" customFormat="1" ht="12.75">
      <c r="A86" s="6">
        <v>86</v>
      </c>
      <c r="B86" s="5" t="s">
        <v>249</v>
      </c>
      <c r="C86" s="5" t="s">
        <v>250</v>
      </c>
      <c r="D86" s="5" t="s">
        <v>82</v>
      </c>
      <c r="E86" s="7" t="s">
        <v>70</v>
      </c>
      <c r="F86" s="5" t="s">
        <v>62</v>
      </c>
    </row>
    <row r="87" spans="1:6" s="5" customFormat="1" ht="12.75">
      <c r="A87" s="6">
        <v>87</v>
      </c>
      <c r="B87" s="5" t="s">
        <v>251</v>
      </c>
      <c r="C87" s="5" t="s">
        <v>252</v>
      </c>
      <c r="D87" s="5" t="s">
        <v>93</v>
      </c>
      <c r="E87" s="7" t="s">
        <v>66</v>
      </c>
      <c r="F87" s="7" t="s">
        <v>66</v>
      </c>
    </row>
    <row r="88" spans="1:6" s="5" customFormat="1" ht="12.75">
      <c r="A88" s="6">
        <v>88</v>
      </c>
      <c r="B88" s="5" t="s">
        <v>253</v>
      </c>
      <c r="C88" s="5" t="s">
        <v>254</v>
      </c>
      <c r="D88" s="5" t="s">
        <v>156</v>
      </c>
      <c r="E88" s="7" t="s">
        <v>66</v>
      </c>
      <c r="F88" s="7" t="s">
        <v>66</v>
      </c>
    </row>
    <row r="89" spans="1:6" s="5" customFormat="1" ht="12.75">
      <c r="A89" s="6">
        <v>89</v>
      </c>
      <c r="B89" s="5" t="s">
        <v>255</v>
      </c>
      <c r="C89" s="5" t="s">
        <v>256</v>
      </c>
      <c r="D89" s="5" t="s">
        <v>60</v>
      </c>
      <c r="E89" s="7" t="s">
        <v>61</v>
      </c>
      <c r="F89" s="5" t="s">
        <v>62</v>
      </c>
    </row>
    <row r="90" spans="1:6" s="5" customFormat="1" ht="12.75">
      <c r="A90" s="6">
        <v>90</v>
      </c>
      <c r="B90" s="5" t="s">
        <v>257</v>
      </c>
      <c r="C90" s="5" t="s">
        <v>258</v>
      </c>
      <c r="D90" s="5" t="s">
        <v>116</v>
      </c>
      <c r="E90" s="7" t="s">
        <v>61</v>
      </c>
      <c r="F90" s="5" t="s">
        <v>62</v>
      </c>
    </row>
    <row r="91" spans="1:6" s="5" customFormat="1" ht="12.75">
      <c r="A91" s="6">
        <v>91</v>
      </c>
      <c r="B91" s="5" t="s">
        <v>296</v>
      </c>
      <c r="C91" s="5" t="s">
        <v>297</v>
      </c>
      <c r="D91" s="5" t="s">
        <v>116</v>
      </c>
      <c r="E91" s="7" t="s">
        <v>61</v>
      </c>
      <c r="F91" s="5" t="s">
        <v>62</v>
      </c>
    </row>
    <row r="92" spans="1:6" s="5" customFormat="1" ht="12.75">
      <c r="A92" s="6">
        <v>92</v>
      </c>
      <c r="B92" s="5" t="s">
        <v>259</v>
      </c>
      <c r="C92" s="5" t="s">
        <v>260</v>
      </c>
      <c r="D92" s="5" t="s">
        <v>156</v>
      </c>
      <c r="E92" s="7" t="s">
        <v>66</v>
      </c>
      <c r="F92" s="7" t="s">
        <v>66</v>
      </c>
    </row>
    <row r="93" spans="1:6" s="5" customFormat="1" ht="12.75">
      <c r="A93" s="6">
        <v>93</v>
      </c>
      <c r="B93" s="5" t="s">
        <v>261</v>
      </c>
      <c r="C93" s="5" t="s">
        <v>262</v>
      </c>
      <c r="D93" s="5" t="s">
        <v>90</v>
      </c>
      <c r="E93" s="7" t="s">
        <v>79</v>
      </c>
      <c r="F93" s="5" t="s">
        <v>62</v>
      </c>
    </row>
    <row r="94" spans="1:6" s="5" customFormat="1" ht="12.75">
      <c r="A94" s="6">
        <v>94</v>
      </c>
      <c r="B94" s="5" t="s">
        <v>263</v>
      </c>
      <c r="C94" s="5" t="s">
        <v>264</v>
      </c>
      <c r="D94" s="5" t="s">
        <v>78</v>
      </c>
      <c r="E94" s="7" t="s">
        <v>79</v>
      </c>
      <c r="F94" s="5" t="s">
        <v>62</v>
      </c>
    </row>
    <row r="95" spans="1:6" s="5" customFormat="1" ht="12.75">
      <c r="A95" s="6">
        <v>95</v>
      </c>
      <c r="B95" s="5" t="s">
        <v>265</v>
      </c>
      <c r="C95" s="5" t="s">
        <v>266</v>
      </c>
      <c r="D95" s="5" t="s">
        <v>113</v>
      </c>
      <c r="E95" s="7" t="s">
        <v>99</v>
      </c>
      <c r="F95" s="7" t="s">
        <v>99</v>
      </c>
    </row>
    <row r="96" spans="1:6" s="5" customFormat="1" ht="12.75">
      <c r="A96" s="6">
        <v>96</v>
      </c>
      <c r="B96" s="5" t="s">
        <v>267</v>
      </c>
      <c r="C96" s="5" t="s">
        <v>268</v>
      </c>
      <c r="D96" s="5" t="s">
        <v>65</v>
      </c>
      <c r="E96" s="7" t="s">
        <v>66</v>
      </c>
      <c r="F96" s="7" t="s">
        <v>66</v>
      </c>
    </row>
    <row r="97" spans="1:6" s="5" customFormat="1" ht="12.75">
      <c r="A97" s="6">
        <v>97</v>
      </c>
      <c r="B97" s="5" t="s">
        <v>269</v>
      </c>
      <c r="C97" s="5" t="s">
        <v>270</v>
      </c>
      <c r="D97" s="5" t="s">
        <v>60</v>
      </c>
      <c r="E97" s="7" t="s">
        <v>61</v>
      </c>
      <c r="F97" s="5" t="s">
        <v>62</v>
      </c>
    </row>
    <row r="98" spans="1:6" s="5" customFormat="1" ht="12.75">
      <c r="A98" s="6">
        <v>98</v>
      </c>
      <c r="B98" s="5" t="s">
        <v>271</v>
      </c>
      <c r="C98" s="5" t="s">
        <v>272</v>
      </c>
      <c r="D98" s="5" t="s">
        <v>213</v>
      </c>
      <c r="E98" s="7" t="s">
        <v>70</v>
      </c>
      <c r="F98" s="5" t="s">
        <v>62</v>
      </c>
    </row>
    <row r="99" spans="1:6" s="5" customFormat="1" ht="12.75">
      <c r="A99" s="6">
        <v>99</v>
      </c>
      <c r="B99" s="5" t="s">
        <v>273</v>
      </c>
      <c r="C99" s="5" t="s">
        <v>274</v>
      </c>
      <c r="D99" s="5" t="s">
        <v>159</v>
      </c>
      <c r="E99" s="7" t="s">
        <v>99</v>
      </c>
      <c r="F99" s="7" t="s">
        <v>99</v>
      </c>
    </row>
    <row r="100" spans="1:6" s="5" customFormat="1" ht="12.75">
      <c r="A100" s="6">
        <v>100</v>
      </c>
      <c r="B100" s="5" t="s">
        <v>275</v>
      </c>
      <c r="C100" s="5" t="s">
        <v>276</v>
      </c>
      <c r="D100" s="5" t="s">
        <v>98</v>
      </c>
      <c r="E100" s="7" t="s">
        <v>99</v>
      </c>
      <c r="F100" s="7" t="s">
        <v>99</v>
      </c>
    </row>
    <row r="101" spans="1:6" s="5" customFormat="1" ht="12.75">
      <c r="A101" s="6">
        <v>101</v>
      </c>
      <c r="B101" s="5" t="s">
        <v>277</v>
      </c>
      <c r="C101" s="5" t="s">
        <v>278</v>
      </c>
      <c r="D101" s="5" t="s">
        <v>159</v>
      </c>
      <c r="E101" s="7" t="s">
        <v>99</v>
      </c>
      <c r="F101" s="7" t="s">
        <v>99</v>
      </c>
    </row>
    <row r="102" spans="1:6" s="5" customFormat="1" ht="12.75">
      <c r="A102" s="6">
        <v>102</v>
      </c>
      <c r="B102" s="5" t="s">
        <v>279</v>
      </c>
      <c r="C102" s="5" t="s">
        <v>280</v>
      </c>
      <c r="D102" s="5" t="s">
        <v>93</v>
      </c>
      <c r="E102" s="7" t="s">
        <v>66</v>
      </c>
      <c r="F102" s="7" t="s">
        <v>66</v>
      </c>
    </row>
    <row r="103" spans="1:6" s="5" customFormat="1" ht="12.75">
      <c r="A103" s="6">
        <v>103</v>
      </c>
      <c r="B103" s="5" t="s">
        <v>281</v>
      </c>
      <c r="C103" s="5" t="s">
        <v>282</v>
      </c>
      <c r="D103" s="5" t="s">
        <v>65</v>
      </c>
      <c r="E103" s="7" t="s">
        <v>66</v>
      </c>
      <c r="F103" s="7" t="s">
        <v>66</v>
      </c>
    </row>
    <row r="104" spans="1:6" s="5" customFormat="1" ht="12.75">
      <c r="A104" s="6">
        <v>104</v>
      </c>
      <c r="B104" s="5" t="s">
        <v>283</v>
      </c>
      <c r="C104" s="5" t="s">
        <v>284</v>
      </c>
      <c r="D104" s="5" t="s">
        <v>65</v>
      </c>
      <c r="E104" s="7" t="s">
        <v>66</v>
      </c>
      <c r="F104" s="7" t="s">
        <v>66</v>
      </c>
    </row>
    <row r="105" spans="1:6" s="5" customFormat="1" ht="12.75">
      <c r="A105" s="6">
        <v>105</v>
      </c>
      <c r="B105" s="5" t="s">
        <v>285</v>
      </c>
      <c r="C105" s="5" t="s">
        <v>286</v>
      </c>
      <c r="D105" s="5" t="s">
        <v>98</v>
      </c>
      <c r="E105" s="7" t="s">
        <v>99</v>
      </c>
      <c r="F105" s="7" t="s">
        <v>99</v>
      </c>
    </row>
    <row r="106" spans="1:6" s="5" customFormat="1" ht="12.75">
      <c r="A106" s="6">
        <v>106</v>
      </c>
      <c r="B106" s="5" t="s">
        <v>287</v>
      </c>
      <c r="C106" s="5" t="s">
        <v>288</v>
      </c>
      <c r="D106" s="5" t="s">
        <v>98</v>
      </c>
      <c r="E106" s="7" t="s">
        <v>99</v>
      </c>
      <c r="F106" s="7" t="s">
        <v>99</v>
      </c>
    </row>
    <row r="107" spans="1:6" s="5" customFormat="1" ht="12.75">
      <c r="A107" s="6">
        <v>107</v>
      </c>
      <c r="B107" s="5" t="s">
        <v>289</v>
      </c>
      <c r="C107" s="5" t="s">
        <v>290</v>
      </c>
      <c r="D107" s="5" t="s">
        <v>98</v>
      </c>
      <c r="E107" s="7" t="s">
        <v>99</v>
      </c>
      <c r="F107" s="7" t="s">
        <v>99</v>
      </c>
    </row>
    <row r="108" spans="1:6" s="5" customFormat="1" ht="12.75">
      <c r="A108" s="6">
        <v>108</v>
      </c>
      <c r="B108" s="5" t="s">
        <v>291</v>
      </c>
      <c r="C108" s="5" t="s">
        <v>292</v>
      </c>
      <c r="D108" s="5" t="s">
        <v>153</v>
      </c>
      <c r="E108" s="7" t="s">
        <v>70</v>
      </c>
      <c r="F108" s="5" t="s">
        <v>62</v>
      </c>
    </row>
    <row r="109" spans="1:6" s="5" customFormat="1" ht="12.75">
      <c r="A109" s="6">
        <v>109</v>
      </c>
      <c r="B109" s="5" t="s">
        <v>293</v>
      </c>
      <c r="C109" s="5" t="s">
        <v>294</v>
      </c>
      <c r="D109" s="5" t="s">
        <v>134</v>
      </c>
      <c r="E109" s="7" t="s">
        <v>79</v>
      </c>
      <c r="F109" s="5" t="s">
        <v>62</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4A745802FC001D4197C1CA53B925CA6E" ma:contentTypeVersion="16" ma:contentTypeDescription="Creare un nuovo documento." ma:contentTypeScope="" ma:versionID="8f6367633e2d4b370c2d4e9423301e3c">
  <xsd:schema xmlns:xsd="http://www.w3.org/2001/XMLSchema" xmlns:xs="http://www.w3.org/2001/XMLSchema" xmlns:p="http://schemas.microsoft.com/office/2006/metadata/properties" xmlns:ns2="42f59f74-7fc0-4c72-80b3-90d7e4b8f02e" xmlns:ns3="ac3a5671-46e1-432e-9665-3e7a5ff7ac36" targetNamespace="http://schemas.microsoft.com/office/2006/metadata/properties" ma:root="true" ma:fieldsID="a9d40ccf288367a6c275df83fd3aa1c0" ns2:_="" ns3:_="">
    <xsd:import namespace="42f59f74-7fc0-4c72-80b3-90d7e4b8f02e"/>
    <xsd:import namespace="ac3a5671-46e1-432e-9665-3e7a5ff7ac36"/>
    <xsd:element name="properties">
      <xsd:complexType>
        <xsd:sequence>
          <xsd:element name="documentManagement">
            <xsd:complexType>
              <xsd:all>
                <xsd:element ref="ns2:MediaServiceMetadata" minOccurs="0"/>
                <xsd:element ref="ns2:MediaServiceFastMetadata" minOccurs="0"/>
                <xsd:element ref="ns3:TaxCatchAll" minOccurs="0"/>
                <xsd:element ref="ns2:MediaServiceOCR" minOccurs="0"/>
                <xsd:element ref="ns2:MediaServiceGenerationTime" minOccurs="0"/>
                <xsd:element ref="ns2:MediaServiceEventHashCode" minOccurs="0"/>
                <xsd:element ref="ns2:lcf76f155ced4ddcb4097134ff3c332f" minOccurs="0"/>
                <xsd:element ref="ns2:MediaServiceDateTaken" minOccurs="0"/>
                <xsd:element ref="ns2:MediaLengthInSeconds"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2f59f74-7fc0-4c72-80b3-90d7e4b8f02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lcf76f155ced4ddcb4097134ff3c332f" ma:index="15" nillable="true" ma:taxonomy="true" ma:internalName="lcf76f155ced4ddcb4097134ff3c332f" ma:taxonomyFieldName="MediaServiceImageTags" ma:displayName="Tag immagine" ma:readOnly="false" ma:fieldId="{5cf76f15-5ced-4ddc-b409-7134ff3c332f}" ma:taxonomyMulti="true" ma:sspId="c5a36491-74e0-4c35-a6f0-68b60f884cc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c3a5671-46e1-432e-9665-3e7a5ff7ac36"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aa89bcbd-c9bb-409c-9719-16cec3473227}" ma:internalName="TaxCatchAll" ma:showField="CatchAllData" ma:web="ac3a5671-46e1-432e-9665-3e7a5ff7ac36">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ac3a5671-46e1-432e-9665-3e7a5ff7ac36" xsi:nil="true"/>
    <lcf76f155ced4ddcb4097134ff3c332f xmlns="42f59f74-7fc0-4c72-80b3-90d7e4b8f02e">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FE6DE07-F592-4504-B32A-252B9F8B81D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2f59f74-7fc0-4c72-80b3-90d7e4b8f02e"/>
    <ds:schemaRef ds:uri="ac3a5671-46e1-432e-9665-3e7a5ff7ac3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32394C8-E55A-4702-8931-385442CA183F}">
  <ds:schemaRefs>
    <ds:schemaRef ds:uri="http://schemas.microsoft.com/office/2006/metadata/properties"/>
    <ds:schemaRef ds:uri="http://schemas.microsoft.com/office/infopath/2007/PartnerControls"/>
    <ds:schemaRef ds:uri="ac3a5671-46e1-432e-9665-3e7a5ff7ac36"/>
    <ds:schemaRef ds:uri="42f59f74-7fc0-4c72-80b3-90d7e4b8f02e"/>
  </ds:schemaRefs>
</ds:datastoreItem>
</file>

<file path=customXml/itemProps3.xml><?xml version="1.0" encoding="utf-8"?>
<ds:datastoreItem xmlns:ds="http://schemas.openxmlformats.org/officeDocument/2006/customXml" ds:itemID="{F25AE41D-1D66-429F-A2B2-C78C47EE646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Fogli di lavoro</vt:lpstr>
      </vt:variant>
      <vt:variant>
        <vt:i4>7</vt:i4>
      </vt:variant>
      <vt:variant>
        <vt:lpstr>Intervalli denominati</vt:lpstr>
      </vt:variant>
      <vt:variant>
        <vt:i4>4</vt:i4>
      </vt:variant>
    </vt:vector>
  </HeadingPairs>
  <TitlesOfParts>
    <vt:vector size="11" baseType="lpstr">
      <vt:lpstr>questionario</vt:lpstr>
      <vt:lpstr>Focus - POLITICHE RETRIBUTIVE</vt:lpstr>
      <vt:lpstr>caricatore</vt:lpstr>
      <vt:lpstr>feedback assenze</vt:lpstr>
      <vt:lpstr>check assenze</vt:lpstr>
      <vt:lpstr>ateco2025</vt:lpstr>
      <vt:lpstr>provincia</vt:lpstr>
      <vt:lpstr>'check assenze'!Area_stampa</vt:lpstr>
      <vt:lpstr>'feedback assenze'!Area_stampa</vt:lpstr>
      <vt:lpstr>'Focus - POLITICHE RETRIBUTIVE'!Area_stampa</vt:lpstr>
      <vt:lpstr>questionario!Area_stampa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glabartino</dc:creator>
  <cp:lastModifiedBy>Pietro Frecassetti</cp:lastModifiedBy>
  <cp:lastPrinted>2023-02-20T09:10:38Z</cp:lastPrinted>
  <dcterms:created xsi:type="dcterms:W3CDTF">2018-02-13T10:01:45Z</dcterms:created>
  <dcterms:modified xsi:type="dcterms:W3CDTF">2026-02-24T14:32:00Z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0x0101004A745802FC001D4197C1CA53B925CA6E</vt:lpwstr>
  </property>
  <property fmtid="{D5CDD505-2E9C-101B-9397-08002B2CF9AE}" pid="3" name="MediaServiceImageTags">
    <vt:lpwstr/>
  </property>
</Properties>
</file>